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9C85D1A0-C14C-4EFC-A142-B9FA248D7AF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庁舎" sheetId="1" r:id="rId1"/>
    <sheet name="学校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3" l="1"/>
  <c r="AJ6" i="3" s="1"/>
  <c r="AJ7" i="3" s="1"/>
  <c r="G34" i="3"/>
  <c r="G39" i="3" s="1"/>
  <c r="G40" i="3" s="1"/>
  <c r="G42" i="3" s="1"/>
  <c r="G25" i="3"/>
  <c r="G27" i="3" s="1"/>
  <c r="G24" i="3"/>
  <c r="G22" i="3"/>
  <c r="AN4" i="3" s="1"/>
  <c r="G21" i="3"/>
  <c r="G23" i="3" s="1"/>
  <c r="G20" i="3"/>
  <c r="BL4" i="3"/>
  <c r="BL5" i="3" s="1"/>
  <c r="BL6" i="3" s="1"/>
  <c r="BL7" i="3" s="1"/>
  <c r="BL8" i="3" s="1"/>
  <c r="BL9" i="3" s="1"/>
  <c r="BL10" i="3" s="1"/>
  <c r="BL11" i="3" s="1"/>
  <c r="BL12" i="3" s="1"/>
  <c r="BL13" i="3" s="1"/>
  <c r="BL14" i="3" s="1"/>
  <c r="BL15" i="3" s="1"/>
  <c r="BL16" i="3" s="1"/>
  <c r="BL17" i="3" s="1"/>
  <c r="BL18" i="3" s="1"/>
  <c r="BL19" i="3" s="1"/>
  <c r="BL20" i="3" s="1"/>
  <c r="BL21" i="3" s="1"/>
  <c r="BL22" i="3" s="1"/>
  <c r="BL23" i="3" s="1"/>
  <c r="BL24" i="3" s="1"/>
  <c r="BL25" i="3" s="1"/>
  <c r="BL26" i="3" s="1"/>
  <c r="BL27" i="3" s="1"/>
  <c r="BL28" i="3" s="1"/>
  <c r="BL29" i="3" s="1"/>
  <c r="BL30" i="3" s="1"/>
  <c r="BL31" i="3" s="1"/>
  <c r="BL32" i="3" s="1"/>
  <c r="BL33" i="3" s="1"/>
  <c r="BL34" i="3" s="1"/>
  <c r="BL35" i="3" s="1"/>
  <c r="BL36" i="3" s="1"/>
  <c r="BL37" i="3" s="1"/>
  <c r="BL38" i="3" s="1"/>
  <c r="BL39" i="3" s="1"/>
  <c r="BL40" i="3" s="1"/>
  <c r="BL41" i="3" s="1"/>
  <c r="BL42" i="3" s="1"/>
  <c r="BL43" i="3" s="1"/>
  <c r="BL44" i="3" s="1"/>
  <c r="BL45" i="3" s="1"/>
  <c r="BL46" i="3" s="1"/>
  <c r="BL47" i="3" s="1"/>
  <c r="BL48" i="3" s="1"/>
  <c r="BL49" i="3" s="1"/>
  <c r="BL50" i="3" s="1"/>
  <c r="BL51" i="3" s="1"/>
  <c r="BL52" i="3" s="1"/>
  <c r="BL53" i="3" s="1"/>
  <c r="BL54" i="3" s="1"/>
  <c r="BL55" i="3" s="1"/>
  <c r="BL56" i="3" s="1"/>
  <c r="BL57" i="3" s="1"/>
  <c r="BL58" i="3" s="1"/>
  <c r="BL59" i="3" s="1"/>
  <c r="BL60" i="3" s="1"/>
  <c r="BL61" i="3" s="1"/>
  <c r="BL62" i="3" s="1"/>
  <c r="BL63" i="3" s="1"/>
  <c r="AJ4" i="3"/>
  <c r="AJ5" i="3" s="1"/>
  <c r="G26" i="1"/>
  <c r="G27" i="1"/>
  <c r="G25" i="1"/>
  <c r="G24" i="1"/>
  <c r="G21" i="1"/>
  <c r="G20" i="1"/>
  <c r="G22" i="1" s="1"/>
  <c r="AN4" i="1" s="1"/>
  <c r="BL4" i="1"/>
  <c r="BL5" i="1" s="1"/>
  <c r="BL6" i="1" s="1"/>
  <c r="BL7" i="1" s="1"/>
  <c r="BL8" i="1" s="1"/>
  <c r="BL9" i="1" s="1"/>
  <c r="BL10" i="1" s="1"/>
  <c r="BL11" i="1" s="1"/>
  <c r="BL12" i="1" s="1"/>
  <c r="BL13" i="1" s="1"/>
  <c r="BL14" i="1" s="1"/>
  <c r="BL15" i="1" s="1"/>
  <c r="BL16" i="1" s="1"/>
  <c r="BL17" i="1" s="1"/>
  <c r="BL18" i="1" s="1"/>
  <c r="BL19" i="1" s="1"/>
  <c r="BL20" i="1" s="1"/>
  <c r="BL21" i="1" s="1"/>
  <c r="BL22" i="1" s="1"/>
  <c r="BL23" i="1" s="1"/>
  <c r="BL24" i="1" s="1"/>
  <c r="BL25" i="1" s="1"/>
  <c r="BL26" i="1" s="1"/>
  <c r="BL27" i="1" s="1"/>
  <c r="BL28" i="1" s="1"/>
  <c r="BL29" i="1" s="1"/>
  <c r="BL30" i="1" s="1"/>
  <c r="BL31" i="1" s="1"/>
  <c r="BL32" i="1" s="1"/>
  <c r="BL33" i="1" s="1"/>
  <c r="BL34" i="1" s="1"/>
  <c r="BL35" i="1" s="1"/>
  <c r="BL36" i="1" s="1"/>
  <c r="BL37" i="1" s="1"/>
  <c r="BL38" i="1" s="1"/>
  <c r="BL39" i="1" s="1"/>
  <c r="BL40" i="1" s="1"/>
  <c r="BL41" i="1" s="1"/>
  <c r="BL42" i="1" s="1"/>
  <c r="BL43" i="1" s="1"/>
  <c r="BL44" i="1" s="1"/>
  <c r="BL45" i="1" s="1"/>
  <c r="BL46" i="1" s="1"/>
  <c r="BL47" i="1" s="1"/>
  <c r="BL48" i="1" s="1"/>
  <c r="BL49" i="1" s="1"/>
  <c r="BL50" i="1" s="1"/>
  <c r="BL51" i="1" s="1"/>
  <c r="BL52" i="1" s="1"/>
  <c r="BL53" i="1" s="1"/>
  <c r="BL54" i="1" s="1"/>
  <c r="BL55" i="1" s="1"/>
  <c r="BL56" i="1" s="1"/>
  <c r="BL57" i="1" s="1"/>
  <c r="BL58" i="1" s="1"/>
  <c r="BL59" i="1" s="1"/>
  <c r="BL60" i="1" s="1"/>
  <c r="BL61" i="1" s="1"/>
  <c r="BL62" i="1" s="1"/>
  <c r="BL63" i="1" s="1"/>
  <c r="G49" i="1"/>
  <c r="AJ4" i="1" s="1"/>
  <c r="G34" i="1"/>
  <c r="R39" i="1" s="1"/>
  <c r="R40" i="1" s="1"/>
  <c r="R42" i="1" s="1"/>
  <c r="R43" i="1" s="1"/>
  <c r="R44" i="1" s="1"/>
  <c r="AZ4" i="3" l="1"/>
  <c r="R39" i="3"/>
  <c r="R40" i="3" s="1"/>
  <c r="R42" i="3" s="1"/>
  <c r="R43" i="3" s="1"/>
  <c r="R44" i="3" s="1"/>
  <c r="G26" i="3"/>
  <c r="R49" i="3"/>
  <c r="AJ8" i="3"/>
  <c r="BH4" i="3"/>
  <c r="BH5" i="3" s="1"/>
  <c r="BH6" i="3" s="1"/>
  <c r="BH7" i="3" s="1"/>
  <c r="BH8" i="3" s="1"/>
  <c r="BH9" i="3" s="1"/>
  <c r="BH10" i="3" s="1"/>
  <c r="BH11" i="3" s="1"/>
  <c r="BH12" i="3" s="1"/>
  <c r="BH13" i="3" s="1"/>
  <c r="BH14" i="3" s="1"/>
  <c r="BH15" i="3" s="1"/>
  <c r="BH16" i="3" s="1"/>
  <c r="BH17" i="3" s="1"/>
  <c r="BH18" i="3" s="1"/>
  <c r="BH19" i="3" s="1"/>
  <c r="BH20" i="3" s="1"/>
  <c r="BH21" i="3" s="1"/>
  <c r="BH22" i="3" s="1"/>
  <c r="BH23" i="3" s="1"/>
  <c r="BH24" i="3" s="1"/>
  <c r="BH25" i="3" s="1"/>
  <c r="BH26" i="3" s="1"/>
  <c r="BH27" i="3" s="1"/>
  <c r="BH28" i="3" s="1"/>
  <c r="BH29" i="3" s="1"/>
  <c r="BH30" i="3" s="1"/>
  <c r="BH31" i="3" s="1"/>
  <c r="BH32" i="3" s="1"/>
  <c r="BH33" i="3" s="1"/>
  <c r="BH34" i="3" s="1"/>
  <c r="BH35" i="3" s="1"/>
  <c r="BH36" i="3" s="1"/>
  <c r="BH37" i="3" s="1"/>
  <c r="BH38" i="3" s="1"/>
  <c r="BH39" i="3" s="1"/>
  <c r="BH40" i="3" s="1"/>
  <c r="BH41" i="3" s="1"/>
  <c r="BH42" i="3" s="1"/>
  <c r="BH43" i="3" s="1"/>
  <c r="BH44" i="3" s="1"/>
  <c r="BH45" i="3" s="1"/>
  <c r="BH46" i="3" s="1"/>
  <c r="BH47" i="3" s="1"/>
  <c r="BH48" i="3" s="1"/>
  <c r="BH49" i="3" s="1"/>
  <c r="BH50" i="3" s="1"/>
  <c r="BH51" i="3" s="1"/>
  <c r="BH52" i="3" s="1"/>
  <c r="BH53" i="3" s="1"/>
  <c r="BH54" i="3" s="1"/>
  <c r="BH55" i="3" s="1"/>
  <c r="BH56" i="3" s="1"/>
  <c r="BH57" i="3" s="1"/>
  <c r="BH58" i="3" s="1"/>
  <c r="BH59" i="3" s="1"/>
  <c r="BH60" i="3" s="1"/>
  <c r="BH61" i="3" s="1"/>
  <c r="BH62" i="3" s="1"/>
  <c r="BH63" i="3" s="1"/>
  <c r="BP4" i="3"/>
  <c r="BP5" i="3" s="1"/>
  <c r="BP6" i="3" s="1"/>
  <c r="BP7" i="3" s="1"/>
  <c r="BP8" i="3" s="1"/>
  <c r="BP9" i="3" s="1"/>
  <c r="BP10" i="3" s="1"/>
  <c r="BP11" i="3" s="1"/>
  <c r="BP12" i="3" s="1"/>
  <c r="BP13" i="3" s="1"/>
  <c r="BP14" i="3" s="1"/>
  <c r="BP15" i="3" s="1"/>
  <c r="BP16" i="3" s="1"/>
  <c r="BP17" i="3" s="1"/>
  <c r="BP18" i="3" s="1"/>
  <c r="BP19" i="3" s="1"/>
  <c r="BP20" i="3" s="1"/>
  <c r="BP21" i="3" s="1"/>
  <c r="BP22" i="3" s="1"/>
  <c r="BP23" i="3" s="1"/>
  <c r="BP24" i="3" s="1"/>
  <c r="BP25" i="3" s="1"/>
  <c r="BP26" i="3" s="1"/>
  <c r="BP27" i="3" s="1"/>
  <c r="BP28" i="3" s="1"/>
  <c r="BP29" i="3" s="1"/>
  <c r="BP30" i="3" s="1"/>
  <c r="BP31" i="3" s="1"/>
  <c r="BP32" i="3" s="1"/>
  <c r="BP33" i="3" s="1"/>
  <c r="BP34" i="3" s="1"/>
  <c r="BP35" i="3" s="1"/>
  <c r="BP36" i="3" s="1"/>
  <c r="BP37" i="3" s="1"/>
  <c r="BP38" i="3" s="1"/>
  <c r="BP39" i="3" s="1"/>
  <c r="BP40" i="3" s="1"/>
  <c r="BP41" i="3" s="1"/>
  <c r="BP42" i="3" s="1"/>
  <c r="BP43" i="3" s="1"/>
  <c r="BP44" i="3" s="1"/>
  <c r="BP45" i="3" s="1"/>
  <c r="BP46" i="3" s="1"/>
  <c r="BP47" i="3" s="1"/>
  <c r="BP48" i="3" s="1"/>
  <c r="BP49" i="3" s="1"/>
  <c r="BP50" i="3" s="1"/>
  <c r="BP51" i="3" s="1"/>
  <c r="BP52" i="3" s="1"/>
  <c r="BP53" i="3" s="1"/>
  <c r="BP54" i="3" s="1"/>
  <c r="BP55" i="3" s="1"/>
  <c r="BP56" i="3" s="1"/>
  <c r="BP57" i="3" s="1"/>
  <c r="BP58" i="3" s="1"/>
  <c r="BP59" i="3" s="1"/>
  <c r="BP60" i="3" s="1"/>
  <c r="BP61" i="3" s="1"/>
  <c r="BP62" i="3" s="1"/>
  <c r="BP63" i="3" s="1"/>
  <c r="AN5" i="3"/>
  <c r="AZ5" i="3" s="1"/>
  <c r="AZ4" i="1"/>
  <c r="BP4" i="1"/>
  <c r="BP5" i="1" s="1"/>
  <c r="BP6" i="1" s="1"/>
  <c r="BP7" i="1" s="1"/>
  <c r="BP8" i="1" s="1"/>
  <c r="BP9" i="1" s="1"/>
  <c r="BP10" i="1" s="1"/>
  <c r="BP11" i="1" s="1"/>
  <c r="BP12" i="1" s="1"/>
  <c r="BP13" i="1" s="1"/>
  <c r="BP14" i="1" s="1"/>
  <c r="BP15" i="1" s="1"/>
  <c r="BP16" i="1" s="1"/>
  <c r="BP17" i="1" s="1"/>
  <c r="BP18" i="1" s="1"/>
  <c r="BP19" i="1" s="1"/>
  <c r="BP20" i="1" s="1"/>
  <c r="BP21" i="1" s="1"/>
  <c r="BP22" i="1" s="1"/>
  <c r="BP23" i="1" s="1"/>
  <c r="BP24" i="1" s="1"/>
  <c r="BP25" i="1" s="1"/>
  <c r="BP26" i="1" s="1"/>
  <c r="BP27" i="1" s="1"/>
  <c r="BP28" i="1" s="1"/>
  <c r="BP29" i="1" s="1"/>
  <c r="BP30" i="1" s="1"/>
  <c r="BP31" i="1" s="1"/>
  <c r="BP32" i="1" s="1"/>
  <c r="BP33" i="1" s="1"/>
  <c r="BP34" i="1" s="1"/>
  <c r="BP35" i="1" s="1"/>
  <c r="BP36" i="1" s="1"/>
  <c r="BP37" i="1" s="1"/>
  <c r="BP38" i="1" s="1"/>
  <c r="BP39" i="1" s="1"/>
  <c r="BP40" i="1" s="1"/>
  <c r="BP41" i="1" s="1"/>
  <c r="BP42" i="1" s="1"/>
  <c r="BP43" i="1" s="1"/>
  <c r="BP44" i="1" s="1"/>
  <c r="BP45" i="1" s="1"/>
  <c r="BP46" i="1" s="1"/>
  <c r="BP47" i="1" s="1"/>
  <c r="BP48" i="1" s="1"/>
  <c r="BP49" i="1" s="1"/>
  <c r="BP50" i="1" s="1"/>
  <c r="BP51" i="1" s="1"/>
  <c r="BP52" i="1" s="1"/>
  <c r="BP53" i="1" s="1"/>
  <c r="BP54" i="1" s="1"/>
  <c r="BP55" i="1" s="1"/>
  <c r="BP56" i="1" s="1"/>
  <c r="BP57" i="1" s="1"/>
  <c r="BP58" i="1" s="1"/>
  <c r="BP59" i="1" s="1"/>
  <c r="BP60" i="1" s="1"/>
  <c r="BP61" i="1" s="1"/>
  <c r="BP62" i="1" s="1"/>
  <c r="BP63" i="1" s="1"/>
  <c r="AN5" i="1"/>
  <c r="AN6" i="1" s="1"/>
  <c r="AN7" i="1" s="1"/>
  <c r="AN8" i="1" s="1"/>
  <c r="AN9" i="1" s="1"/>
  <c r="AN10" i="1" s="1"/>
  <c r="AN11" i="1" s="1"/>
  <c r="AN12" i="1" s="1"/>
  <c r="AN13" i="1" s="1"/>
  <c r="AN14" i="1" s="1"/>
  <c r="AN15" i="1" s="1"/>
  <c r="AN16" i="1" s="1"/>
  <c r="AN17" i="1" s="1"/>
  <c r="AN18" i="1" s="1"/>
  <c r="AN19" i="1" s="1"/>
  <c r="AN20" i="1" s="1"/>
  <c r="AN21" i="1" s="1"/>
  <c r="AN22" i="1" s="1"/>
  <c r="AN23" i="1" s="1"/>
  <c r="AN24" i="1" s="1"/>
  <c r="AN25" i="1" s="1"/>
  <c r="AN26" i="1" s="1"/>
  <c r="AN27" i="1" s="1"/>
  <c r="AN28" i="1" s="1"/>
  <c r="AN29" i="1" s="1"/>
  <c r="AN30" i="1" s="1"/>
  <c r="AN31" i="1" s="1"/>
  <c r="AN32" i="1" s="1"/>
  <c r="AN33" i="1" s="1"/>
  <c r="AN34" i="1" s="1"/>
  <c r="AN35" i="1" s="1"/>
  <c r="AN36" i="1" s="1"/>
  <c r="AN37" i="1" s="1"/>
  <c r="AN38" i="1" s="1"/>
  <c r="AN39" i="1" s="1"/>
  <c r="AN40" i="1" s="1"/>
  <c r="AN41" i="1" s="1"/>
  <c r="AN42" i="1" s="1"/>
  <c r="AN43" i="1" s="1"/>
  <c r="AN44" i="1" s="1"/>
  <c r="AN45" i="1" s="1"/>
  <c r="AN46" i="1" s="1"/>
  <c r="AN47" i="1" s="1"/>
  <c r="AN48" i="1" s="1"/>
  <c r="AN49" i="1" s="1"/>
  <c r="AN50" i="1" s="1"/>
  <c r="AN51" i="1" s="1"/>
  <c r="AN52" i="1" s="1"/>
  <c r="AN53" i="1" s="1"/>
  <c r="AN54" i="1" s="1"/>
  <c r="AN55" i="1" s="1"/>
  <c r="AN56" i="1" s="1"/>
  <c r="AN57" i="1" s="1"/>
  <c r="AN58" i="1" s="1"/>
  <c r="AN59" i="1" s="1"/>
  <c r="AN60" i="1" s="1"/>
  <c r="AN61" i="1" s="1"/>
  <c r="AN62" i="1" s="1"/>
  <c r="AN63" i="1" s="1"/>
  <c r="AJ5" i="1"/>
  <c r="G23" i="1"/>
  <c r="G39" i="1"/>
  <c r="G40" i="1" s="1"/>
  <c r="G42" i="1" s="1"/>
  <c r="R49" i="1" s="1"/>
  <c r="AJ9" i="3" l="1"/>
  <c r="AN6" i="3"/>
  <c r="BD4" i="3"/>
  <c r="BT4" i="3" s="1"/>
  <c r="BD4" i="1"/>
  <c r="BD5" i="1" s="1"/>
  <c r="BD6" i="1" s="1"/>
  <c r="BD7" i="1" s="1"/>
  <c r="BD8" i="1" s="1"/>
  <c r="BD9" i="1" s="1"/>
  <c r="BD10" i="1" s="1"/>
  <c r="BD11" i="1" s="1"/>
  <c r="BD12" i="1" s="1"/>
  <c r="BD13" i="1" s="1"/>
  <c r="BD14" i="1" s="1"/>
  <c r="BD15" i="1" s="1"/>
  <c r="BD16" i="1" s="1"/>
  <c r="BD17" i="1" s="1"/>
  <c r="BD18" i="1" s="1"/>
  <c r="BD19" i="1" s="1"/>
  <c r="BD20" i="1" s="1"/>
  <c r="BD21" i="1" s="1"/>
  <c r="BD22" i="1" s="1"/>
  <c r="BD23" i="1" s="1"/>
  <c r="BD24" i="1" s="1"/>
  <c r="BD25" i="1" s="1"/>
  <c r="BD26" i="1" s="1"/>
  <c r="BD27" i="1" s="1"/>
  <c r="BD28" i="1" s="1"/>
  <c r="BD29" i="1" s="1"/>
  <c r="BD30" i="1" s="1"/>
  <c r="BD31" i="1" s="1"/>
  <c r="BD32" i="1" s="1"/>
  <c r="BD33" i="1" s="1"/>
  <c r="BD34" i="1" s="1"/>
  <c r="BD35" i="1" s="1"/>
  <c r="BD36" i="1" s="1"/>
  <c r="BD37" i="1" s="1"/>
  <c r="BD38" i="1" s="1"/>
  <c r="BD39" i="1" s="1"/>
  <c r="BD40" i="1" s="1"/>
  <c r="BD41" i="1" s="1"/>
  <c r="BD42" i="1" s="1"/>
  <c r="BD43" i="1" s="1"/>
  <c r="BD44" i="1" s="1"/>
  <c r="BD45" i="1" s="1"/>
  <c r="BD46" i="1" s="1"/>
  <c r="BD47" i="1" s="1"/>
  <c r="BD48" i="1" s="1"/>
  <c r="BD49" i="1" s="1"/>
  <c r="BD50" i="1" s="1"/>
  <c r="BD51" i="1" s="1"/>
  <c r="BD52" i="1" s="1"/>
  <c r="BD53" i="1" s="1"/>
  <c r="BD54" i="1" s="1"/>
  <c r="BD55" i="1" s="1"/>
  <c r="BD56" i="1" s="1"/>
  <c r="BD57" i="1" s="1"/>
  <c r="BD58" i="1" s="1"/>
  <c r="BD59" i="1" s="1"/>
  <c r="BD60" i="1" s="1"/>
  <c r="BD61" i="1" s="1"/>
  <c r="BD62" i="1" s="1"/>
  <c r="BD63" i="1" s="1"/>
  <c r="AZ5" i="1"/>
  <c r="BH4" i="1"/>
  <c r="AJ6" i="1"/>
  <c r="AZ6" i="3" l="1"/>
  <c r="AN7" i="3"/>
  <c r="BD5" i="3"/>
  <c r="AJ10" i="3"/>
  <c r="BT4" i="1"/>
  <c r="BH5" i="1"/>
  <c r="AZ6" i="1"/>
  <c r="AJ7" i="1"/>
  <c r="AJ11" i="3" l="1"/>
  <c r="AZ7" i="3"/>
  <c r="AN8" i="3"/>
  <c r="BT5" i="3"/>
  <c r="BD6" i="3"/>
  <c r="BT5" i="1"/>
  <c r="BH6" i="1"/>
  <c r="AZ7" i="1"/>
  <c r="AJ8" i="1"/>
  <c r="AJ12" i="3" l="1"/>
  <c r="BT6" i="3"/>
  <c r="BD7" i="3"/>
  <c r="AN9" i="3"/>
  <c r="AZ8" i="3"/>
  <c r="BH7" i="1"/>
  <c r="BT6" i="1"/>
  <c r="AZ8" i="1"/>
  <c r="AJ9" i="1"/>
  <c r="AJ13" i="3" l="1"/>
  <c r="AN10" i="3"/>
  <c r="AZ9" i="3"/>
  <c r="BT7" i="3"/>
  <c r="BD8" i="3"/>
  <c r="BH8" i="1"/>
  <c r="BT7" i="1"/>
  <c r="AZ9" i="1"/>
  <c r="AJ10" i="1"/>
  <c r="AJ14" i="3" l="1"/>
  <c r="BT8" i="3"/>
  <c r="BD9" i="3"/>
  <c r="AN11" i="3"/>
  <c r="AZ10" i="3"/>
  <c r="BH9" i="1"/>
  <c r="BT8" i="1"/>
  <c r="AZ10" i="1"/>
  <c r="AJ11" i="1"/>
  <c r="AJ15" i="3" l="1"/>
  <c r="AN12" i="3"/>
  <c r="AZ11" i="3"/>
  <c r="BT9" i="3"/>
  <c r="BD10" i="3"/>
  <c r="BH10" i="1"/>
  <c r="BT9" i="1"/>
  <c r="AZ11" i="1"/>
  <c r="AJ12" i="1"/>
  <c r="BT10" i="3" l="1"/>
  <c r="BD11" i="3"/>
  <c r="AJ16" i="3"/>
  <c r="AN13" i="3"/>
  <c r="AZ12" i="3"/>
  <c r="BH11" i="1"/>
  <c r="BT10" i="1"/>
  <c r="AZ12" i="1"/>
  <c r="AJ13" i="1"/>
  <c r="AN14" i="3" l="1"/>
  <c r="AZ13" i="3"/>
  <c r="AJ17" i="3"/>
  <c r="BT11" i="3"/>
  <c r="BD12" i="3"/>
  <c r="BH12" i="1"/>
  <c r="BT11" i="1"/>
  <c r="AZ13" i="1"/>
  <c r="AJ14" i="1"/>
  <c r="BT12" i="3" l="1"/>
  <c r="BD13" i="3"/>
  <c r="AJ18" i="3"/>
  <c r="AN15" i="3"/>
  <c r="AZ14" i="3"/>
  <c r="BH13" i="1"/>
  <c r="BT12" i="1"/>
  <c r="AZ14" i="1"/>
  <c r="AJ15" i="1"/>
  <c r="AJ19" i="3" l="1"/>
  <c r="AN16" i="3"/>
  <c r="AZ15" i="3"/>
  <c r="BT13" i="3"/>
  <c r="BD14" i="3"/>
  <c r="BH14" i="1"/>
  <c r="BT13" i="1"/>
  <c r="AZ15" i="1"/>
  <c r="AJ16" i="1"/>
  <c r="BT14" i="3" l="1"/>
  <c r="BD15" i="3"/>
  <c r="AN17" i="3"/>
  <c r="AZ16" i="3"/>
  <c r="AJ20" i="3"/>
  <c r="BH15" i="1"/>
  <c r="BT14" i="1"/>
  <c r="AZ16" i="1"/>
  <c r="AJ17" i="1"/>
  <c r="AJ21" i="3" l="1"/>
  <c r="AN18" i="3"/>
  <c r="AZ17" i="3"/>
  <c r="BT15" i="3"/>
  <c r="BD16" i="3"/>
  <c r="BH16" i="1"/>
  <c r="BT15" i="1"/>
  <c r="AZ17" i="1"/>
  <c r="AJ18" i="1"/>
  <c r="BT16" i="3" l="1"/>
  <c r="BD17" i="3"/>
  <c r="AJ22" i="3"/>
  <c r="AN19" i="3"/>
  <c r="AZ18" i="3"/>
  <c r="BH17" i="1"/>
  <c r="BT16" i="1"/>
  <c r="AZ18" i="1"/>
  <c r="AJ19" i="1"/>
  <c r="AN20" i="3" l="1"/>
  <c r="AZ19" i="3"/>
  <c r="AJ23" i="3"/>
  <c r="BT17" i="3"/>
  <c r="BD18" i="3"/>
  <c r="BH18" i="1"/>
  <c r="BT17" i="1"/>
  <c r="AZ19" i="1"/>
  <c r="AJ20" i="1"/>
  <c r="BT18" i="3" l="1"/>
  <c r="BD19" i="3"/>
  <c r="AJ24" i="3"/>
  <c r="AN21" i="3"/>
  <c r="AZ20" i="3"/>
  <c r="BH19" i="1"/>
  <c r="BT18" i="1"/>
  <c r="AZ20" i="1"/>
  <c r="AJ21" i="1"/>
  <c r="AN22" i="3" l="1"/>
  <c r="AZ21" i="3"/>
  <c r="AJ25" i="3"/>
  <c r="BT19" i="3"/>
  <c r="BD20" i="3"/>
  <c r="BH20" i="1"/>
  <c r="BT19" i="1"/>
  <c r="AZ21" i="1"/>
  <c r="AJ22" i="1"/>
  <c r="BT20" i="3" l="1"/>
  <c r="BD21" i="3"/>
  <c r="AJ26" i="3"/>
  <c r="AN23" i="3"/>
  <c r="AZ22" i="3"/>
  <c r="BH21" i="1"/>
  <c r="BT20" i="1"/>
  <c r="AZ22" i="1"/>
  <c r="AJ23" i="1"/>
  <c r="AN24" i="3" l="1"/>
  <c r="AZ23" i="3"/>
  <c r="BT21" i="3"/>
  <c r="BD22" i="3"/>
  <c r="AJ27" i="3"/>
  <c r="BH22" i="1"/>
  <c r="BT21" i="1"/>
  <c r="AZ23" i="1"/>
  <c r="AJ24" i="1"/>
  <c r="BT22" i="3" l="1"/>
  <c r="BD23" i="3"/>
  <c r="AJ28" i="3"/>
  <c r="AN25" i="3"/>
  <c r="AZ24" i="3"/>
  <c r="BH23" i="1"/>
  <c r="BT22" i="1"/>
  <c r="AZ24" i="1"/>
  <c r="AJ25" i="1"/>
  <c r="AN26" i="3" l="1"/>
  <c r="AZ25" i="3"/>
  <c r="BT23" i="3"/>
  <c r="BD24" i="3"/>
  <c r="AJ29" i="3"/>
  <c r="BH24" i="1"/>
  <c r="BT23" i="1"/>
  <c r="AZ25" i="1"/>
  <c r="AJ26" i="1"/>
  <c r="AJ30" i="3" l="1"/>
  <c r="BT24" i="3"/>
  <c r="BD25" i="3"/>
  <c r="AN27" i="3"/>
  <c r="AZ26" i="3"/>
  <c r="BH25" i="1"/>
  <c r="BT24" i="1"/>
  <c r="AZ26" i="1"/>
  <c r="AJ27" i="1"/>
  <c r="AN28" i="3" l="1"/>
  <c r="AZ27" i="3"/>
  <c r="AJ31" i="3"/>
  <c r="BT25" i="3"/>
  <c r="BD26" i="3"/>
  <c r="BH26" i="1"/>
  <c r="BT25" i="1"/>
  <c r="AZ27" i="1"/>
  <c r="AJ28" i="1"/>
  <c r="BT26" i="3" l="1"/>
  <c r="BD27" i="3"/>
  <c r="AJ32" i="3"/>
  <c r="AN29" i="3"/>
  <c r="AZ28" i="3"/>
  <c r="BH27" i="1"/>
  <c r="BT26" i="1"/>
  <c r="AZ28" i="1"/>
  <c r="AJ29" i="1"/>
  <c r="AJ33" i="3" l="1"/>
  <c r="AN30" i="3"/>
  <c r="AZ29" i="3"/>
  <c r="BT27" i="3"/>
  <c r="BD28" i="3"/>
  <c r="BH28" i="1"/>
  <c r="BT27" i="1"/>
  <c r="AZ29" i="1"/>
  <c r="AJ30" i="1"/>
  <c r="AN31" i="3" l="1"/>
  <c r="AZ30" i="3"/>
  <c r="AJ34" i="3"/>
  <c r="BT28" i="3"/>
  <c r="BD29" i="3"/>
  <c r="BH29" i="1"/>
  <c r="BT28" i="1"/>
  <c r="AZ30" i="1"/>
  <c r="AJ31" i="1"/>
  <c r="BT29" i="3" l="1"/>
  <c r="BD30" i="3"/>
  <c r="AJ35" i="3"/>
  <c r="AN32" i="3"/>
  <c r="AZ31" i="3"/>
  <c r="BH30" i="1"/>
  <c r="BT29" i="1"/>
  <c r="AZ31" i="1"/>
  <c r="AJ32" i="1"/>
  <c r="AN33" i="3" l="1"/>
  <c r="AZ32" i="3"/>
  <c r="BT30" i="3"/>
  <c r="BD31" i="3"/>
  <c r="AJ36" i="3"/>
  <c r="BH31" i="1"/>
  <c r="BT30" i="1"/>
  <c r="AZ32" i="1"/>
  <c r="AJ33" i="1"/>
  <c r="BT31" i="3" l="1"/>
  <c r="BD32" i="3"/>
  <c r="AJ37" i="3"/>
  <c r="AN34" i="3"/>
  <c r="AZ33" i="3"/>
  <c r="BH32" i="1"/>
  <c r="BT31" i="1"/>
  <c r="AZ33" i="1"/>
  <c r="AJ34" i="1"/>
  <c r="AN35" i="3" l="1"/>
  <c r="AZ34" i="3"/>
  <c r="AJ38" i="3"/>
  <c r="BT32" i="3"/>
  <c r="BD33" i="3"/>
  <c r="BH33" i="1"/>
  <c r="BT32" i="1"/>
  <c r="AZ34" i="1"/>
  <c r="AJ35" i="1"/>
  <c r="BT33" i="3" l="1"/>
  <c r="BD34" i="3"/>
  <c r="AJ39" i="3"/>
  <c r="AN36" i="3"/>
  <c r="AZ35" i="3"/>
  <c r="BH34" i="1"/>
  <c r="BT33" i="1"/>
  <c r="AZ35" i="1"/>
  <c r="AJ36" i="1"/>
  <c r="AN37" i="3" l="1"/>
  <c r="AZ36" i="3"/>
  <c r="AJ40" i="3"/>
  <c r="BT34" i="3"/>
  <c r="BD35" i="3"/>
  <c r="BH35" i="1"/>
  <c r="BT34" i="1"/>
  <c r="AZ36" i="1"/>
  <c r="AJ37" i="1"/>
  <c r="BT35" i="3" l="1"/>
  <c r="BD36" i="3"/>
  <c r="AJ41" i="3"/>
  <c r="AN38" i="3"/>
  <c r="AZ37" i="3"/>
  <c r="BH36" i="1"/>
  <c r="BT35" i="1"/>
  <c r="AZ37" i="1"/>
  <c r="AJ38" i="1"/>
  <c r="AN39" i="3" l="1"/>
  <c r="AZ38" i="3"/>
  <c r="AJ42" i="3"/>
  <c r="BT36" i="3"/>
  <c r="BD37" i="3"/>
  <c r="BH37" i="1"/>
  <c r="BT36" i="1"/>
  <c r="AZ38" i="1"/>
  <c r="AJ39" i="1"/>
  <c r="BT37" i="3" l="1"/>
  <c r="BD38" i="3"/>
  <c r="AJ43" i="3"/>
  <c r="AN40" i="3"/>
  <c r="AZ39" i="3"/>
  <c r="BH38" i="1"/>
  <c r="BT37" i="1"/>
  <c r="AZ39" i="1"/>
  <c r="AJ40" i="1"/>
  <c r="AN41" i="3" l="1"/>
  <c r="AZ40" i="3"/>
  <c r="AJ44" i="3"/>
  <c r="BT38" i="3"/>
  <c r="BD39" i="3"/>
  <c r="BH39" i="1"/>
  <c r="BT38" i="1"/>
  <c r="AZ40" i="1"/>
  <c r="AJ41" i="1"/>
  <c r="BT39" i="3" l="1"/>
  <c r="BD40" i="3"/>
  <c r="AJ45" i="3"/>
  <c r="AN42" i="3"/>
  <c r="AZ41" i="3"/>
  <c r="BH40" i="1"/>
  <c r="BT39" i="1"/>
  <c r="AZ41" i="1"/>
  <c r="AJ42" i="1"/>
  <c r="AN43" i="3" l="1"/>
  <c r="AZ42" i="3"/>
  <c r="BT40" i="3"/>
  <c r="BD41" i="3"/>
  <c r="AJ46" i="3"/>
  <c r="BH41" i="1"/>
  <c r="BT40" i="1"/>
  <c r="AZ42" i="1"/>
  <c r="AJ43" i="1"/>
  <c r="AJ47" i="3" l="1"/>
  <c r="BT41" i="3"/>
  <c r="BD42" i="3"/>
  <c r="AN44" i="3"/>
  <c r="AZ43" i="3"/>
  <c r="BH42" i="1"/>
  <c r="BT41" i="1"/>
  <c r="AZ43" i="1"/>
  <c r="AJ44" i="1"/>
  <c r="AN45" i="3" l="1"/>
  <c r="AZ44" i="3"/>
  <c r="BT42" i="3"/>
  <c r="BD43" i="3"/>
  <c r="AJ48" i="3"/>
  <c r="BH43" i="1"/>
  <c r="BT42" i="1"/>
  <c r="AZ44" i="1"/>
  <c r="AJ45" i="1"/>
  <c r="AJ49" i="3" l="1"/>
  <c r="BT43" i="3"/>
  <c r="BD44" i="3"/>
  <c r="AN46" i="3"/>
  <c r="AZ45" i="3"/>
  <c r="BH44" i="1"/>
  <c r="BT43" i="1"/>
  <c r="AZ45" i="1"/>
  <c r="AJ46" i="1"/>
  <c r="AJ50" i="3" l="1"/>
  <c r="AN47" i="3"/>
  <c r="AZ46" i="3"/>
  <c r="BT44" i="3"/>
  <c r="BD45" i="3"/>
  <c r="BH45" i="1"/>
  <c r="BT44" i="1"/>
  <c r="AZ46" i="1"/>
  <c r="AJ47" i="1"/>
  <c r="BT45" i="3" l="1"/>
  <c r="BD46" i="3"/>
  <c r="AN48" i="3"/>
  <c r="AZ47" i="3"/>
  <c r="AJ51" i="3"/>
  <c r="BH46" i="1"/>
  <c r="BT45" i="1"/>
  <c r="AZ47" i="1"/>
  <c r="AJ48" i="1"/>
  <c r="AN49" i="3" l="1"/>
  <c r="AZ48" i="3"/>
  <c r="AJ52" i="3"/>
  <c r="BT46" i="3"/>
  <c r="BD47" i="3"/>
  <c r="BH47" i="1"/>
  <c r="BT46" i="1"/>
  <c r="AZ48" i="1"/>
  <c r="AJ49" i="1"/>
  <c r="AJ53" i="3" l="1"/>
  <c r="BT47" i="3"/>
  <c r="BD48" i="3"/>
  <c r="AN50" i="3"/>
  <c r="AZ49" i="3"/>
  <c r="BH48" i="1"/>
  <c r="BT47" i="1"/>
  <c r="AZ49" i="1"/>
  <c r="AJ50" i="1"/>
  <c r="AJ54" i="3" l="1"/>
  <c r="AN51" i="3"/>
  <c r="AZ50" i="3"/>
  <c r="BT48" i="3"/>
  <c r="BD49" i="3"/>
  <c r="BH49" i="1"/>
  <c r="BT48" i="1"/>
  <c r="AZ50" i="1"/>
  <c r="AJ51" i="1"/>
  <c r="AJ55" i="3" l="1"/>
  <c r="BT49" i="3"/>
  <c r="BD50" i="3"/>
  <c r="AN52" i="3"/>
  <c r="AZ51" i="3"/>
  <c r="BH50" i="1"/>
  <c r="BT49" i="1"/>
  <c r="AZ51" i="1"/>
  <c r="AJ52" i="1"/>
  <c r="AN53" i="3" l="1"/>
  <c r="AZ52" i="3"/>
  <c r="BT50" i="3"/>
  <c r="BD51" i="3"/>
  <c r="AJ56" i="3"/>
  <c r="BH51" i="1"/>
  <c r="BT50" i="1"/>
  <c r="AZ52" i="1"/>
  <c r="AJ53" i="1"/>
  <c r="AJ57" i="3" l="1"/>
  <c r="BT51" i="3"/>
  <c r="BD52" i="3"/>
  <c r="AN54" i="3"/>
  <c r="AZ53" i="3"/>
  <c r="BH52" i="1"/>
  <c r="BT51" i="1"/>
  <c r="AZ53" i="1"/>
  <c r="AJ54" i="1"/>
  <c r="AN55" i="3" l="1"/>
  <c r="AZ54" i="3"/>
  <c r="BT52" i="3"/>
  <c r="BD53" i="3"/>
  <c r="AJ58" i="3"/>
  <c r="BH53" i="1"/>
  <c r="BT52" i="1"/>
  <c r="AZ54" i="1"/>
  <c r="AJ55" i="1"/>
  <c r="AJ59" i="3" l="1"/>
  <c r="BT53" i="3"/>
  <c r="BD54" i="3"/>
  <c r="AN56" i="3"/>
  <c r="AZ55" i="3"/>
  <c r="BH54" i="1"/>
  <c r="BT53" i="1"/>
  <c r="AZ55" i="1"/>
  <c r="AJ56" i="1"/>
  <c r="AJ60" i="3" l="1"/>
  <c r="AN57" i="3"/>
  <c r="AZ56" i="3"/>
  <c r="BT54" i="3"/>
  <c r="BD55" i="3"/>
  <c r="BH55" i="1"/>
  <c r="BT54" i="1"/>
  <c r="AZ56" i="1"/>
  <c r="AJ57" i="1"/>
  <c r="AN58" i="3" l="1"/>
  <c r="AZ57" i="3"/>
  <c r="BT55" i="3"/>
  <c r="BD56" i="3"/>
  <c r="AJ61" i="3"/>
  <c r="BH56" i="1"/>
  <c r="BT55" i="1"/>
  <c r="AZ57" i="1"/>
  <c r="AJ58" i="1"/>
  <c r="AJ62" i="3" l="1"/>
  <c r="BT56" i="3"/>
  <c r="BD57" i="3"/>
  <c r="AN59" i="3"/>
  <c r="AZ58" i="3"/>
  <c r="BH57" i="1"/>
  <c r="BT56" i="1"/>
  <c r="AZ58" i="1"/>
  <c r="AJ59" i="1"/>
  <c r="AN60" i="3" l="1"/>
  <c r="AZ59" i="3"/>
  <c r="BT57" i="3"/>
  <c r="BD58" i="3"/>
  <c r="AJ63" i="3"/>
  <c r="BH58" i="1"/>
  <c r="BT57" i="1"/>
  <c r="AZ59" i="1"/>
  <c r="AJ60" i="1"/>
  <c r="BT58" i="3" l="1"/>
  <c r="BD59" i="3"/>
  <c r="AN61" i="3"/>
  <c r="AZ60" i="3"/>
  <c r="BH59" i="1"/>
  <c r="BT58" i="1"/>
  <c r="AZ60" i="1"/>
  <c r="AJ61" i="1"/>
  <c r="AN62" i="3" l="1"/>
  <c r="AZ61" i="3"/>
  <c r="BT59" i="3"/>
  <c r="BD60" i="3"/>
  <c r="BH60" i="1"/>
  <c r="BT59" i="1"/>
  <c r="AZ61" i="1"/>
  <c r="AJ62" i="1"/>
  <c r="BT60" i="3" l="1"/>
  <c r="BD61" i="3"/>
  <c r="AN63" i="3"/>
  <c r="AZ63" i="3" s="1"/>
  <c r="AZ62" i="3"/>
  <c r="BH61" i="1"/>
  <c r="BT60" i="1"/>
  <c r="AZ62" i="1"/>
  <c r="AJ63" i="1"/>
  <c r="AZ63" i="1" s="1"/>
  <c r="BT61" i="3" l="1"/>
  <c r="BD62" i="3"/>
  <c r="BH62" i="1"/>
  <c r="BT61" i="1"/>
  <c r="BT62" i="3" l="1"/>
  <c r="BD63" i="3"/>
  <c r="BT63" i="3" s="1"/>
  <c r="BH63" i="1"/>
  <c r="BT63" i="1" s="1"/>
  <c r="BT62" i="1"/>
</calcChain>
</file>

<file path=xl/sharedStrings.xml><?xml version="1.0" encoding="utf-8"?>
<sst xmlns="http://schemas.openxmlformats.org/spreadsheetml/2006/main" count="258" uniqueCount="77">
  <si>
    <t>□境界条件</t>
    <rPh sb="1" eb="3">
      <t>キョウカイ</t>
    </rPh>
    <rPh sb="3" eb="5">
      <t>ジョウケン</t>
    </rPh>
    <phoneticPr fontId="2"/>
  </si>
  <si>
    <t>延べ面積</t>
    <rPh sb="0" eb="1">
      <t>ノ</t>
    </rPh>
    <rPh sb="2" eb="4">
      <t>メンセキ</t>
    </rPh>
    <phoneticPr fontId="2"/>
  </si>
  <si>
    <t>m2</t>
    <phoneticPr fontId="2"/>
  </si>
  <si>
    <t>居室面積割合</t>
    <rPh sb="0" eb="2">
      <t>キョシツ</t>
    </rPh>
    <rPh sb="2" eb="4">
      <t>メンセキ</t>
    </rPh>
    <rPh sb="4" eb="6">
      <t>ワリアイ</t>
    </rPh>
    <phoneticPr fontId="2"/>
  </si>
  <si>
    <t>%</t>
    <phoneticPr fontId="2"/>
  </si>
  <si>
    <t>庁舎</t>
    <rPh sb="0" eb="2">
      <t>チョウシャ</t>
    </rPh>
    <phoneticPr fontId="2"/>
  </si>
  <si>
    <t>学校</t>
    <rPh sb="0" eb="2">
      <t>ガッコウ</t>
    </rPh>
    <phoneticPr fontId="2"/>
  </si>
  <si>
    <t>-</t>
    <phoneticPr fontId="2"/>
  </si>
  <si>
    <t>用途パターン1</t>
    <rPh sb="0" eb="2">
      <t>ヨウト</t>
    </rPh>
    <phoneticPr fontId="2"/>
  </si>
  <si>
    <t>用途パターン2</t>
    <rPh sb="0" eb="2">
      <t>ヨウト</t>
    </rPh>
    <phoneticPr fontId="2"/>
  </si>
  <si>
    <t>所在地</t>
    <rPh sb="0" eb="3">
      <t>ショザイチ</t>
    </rPh>
    <phoneticPr fontId="2"/>
  </si>
  <si>
    <t>東京</t>
    <rPh sb="0" eb="2">
      <t>トウキョウ</t>
    </rPh>
    <phoneticPr fontId="2"/>
  </si>
  <si>
    <t>□ケーススタディ</t>
    <phoneticPr fontId="2"/>
  </si>
  <si>
    <t>day/year</t>
    <phoneticPr fontId="2"/>
  </si>
  <si>
    <t>空調年間運転日数※1</t>
    <rPh sb="0" eb="2">
      <t>クウチョウ</t>
    </rPh>
    <rPh sb="2" eb="4">
      <t>ネンカン</t>
    </rPh>
    <rPh sb="4" eb="6">
      <t>ウンテン</t>
    </rPh>
    <rPh sb="6" eb="8">
      <t>ニッスウ</t>
    </rPh>
    <phoneticPr fontId="2"/>
  </si>
  <si>
    <t>空調日運転時間※1</t>
    <rPh sb="0" eb="2">
      <t>クウチョウ</t>
    </rPh>
    <rPh sb="2" eb="3">
      <t>ニチ</t>
    </rPh>
    <rPh sb="3" eb="5">
      <t>ウンテン</t>
    </rPh>
    <rPh sb="5" eb="7">
      <t>ジカン</t>
    </rPh>
    <phoneticPr fontId="2"/>
  </si>
  <si>
    <t>年間一エネ消費量</t>
    <rPh sb="0" eb="2">
      <t>ネンカン</t>
    </rPh>
    <rPh sb="2" eb="3">
      <t>イチ</t>
    </rPh>
    <rPh sb="5" eb="8">
      <t>ショウヒリョウ</t>
    </rPh>
    <phoneticPr fontId="2"/>
  </si>
  <si>
    <t>h/day</t>
    <phoneticPr fontId="2"/>
  </si>
  <si>
    <t>空調基準一エネ消費量割合※1</t>
    <rPh sb="0" eb="2">
      <t>クウチョウ</t>
    </rPh>
    <rPh sb="2" eb="4">
      <t>キジュン</t>
    </rPh>
    <rPh sb="4" eb="5">
      <t>イチ</t>
    </rPh>
    <rPh sb="7" eb="10">
      <t>ショウヒリョウ</t>
    </rPh>
    <rPh sb="10" eb="12">
      <t>ワリアイ</t>
    </rPh>
    <phoneticPr fontId="2"/>
  </si>
  <si>
    <t>MJ/m2・year</t>
    <phoneticPr fontId="2"/>
  </si>
  <si>
    <t>基準一エネ消費量※1</t>
    <rPh sb="0" eb="2">
      <t>キジュン</t>
    </rPh>
    <rPh sb="2" eb="3">
      <t>イチ</t>
    </rPh>
    <rPh sb="5" eb="8">
      <t>ショウヒリョウ</t>
    </rPh>
    <phoneticPr fontId="2"/>
  </si>
  <si>
    <t>年間空調一エネ消費量</t>
    <rPh sb="0" eb="2">
      <t>ネンカン</t>
    </rPh>
    <rPh sb="2" eb="4">
      <t>クウチョウ</t>
    </rPh>
    <rPh sb="4" eb="5">
      <t>イチ</t>
    </rPh>
    <rPh sb="7" eb="10">
      <t>ショウヒリョウ</t>
    </rPh>
    <phoneticPr fontId="2"/>
  </si>
  <si>
    <t>MJ/year</t>
    <phoneticPr fontId="2"/>
  </si>
  <si>
    <t>□ケーススタディその2</t>
    <phoneticPr fontId="2"/>
  </si>
  <si>
    <t>空調負荷原単位</t>
    <rPh sb="0" eb="2">
      <t>クウチョウ</t>
    </rPh>
    <rPh sb="2" eb="4">
      <t>フカ</t>
    </rPh>
    <rPh sb="4" eb="7">
      <t>ゲンタンイ</t>
    </rPh>
    <phoneticPr fontId="2"/>
  </si>
  <si>
    <t>W/m2</t>
    <phoneticPr fontId="2"/>
  </si>
  <si>
    <t>空調負荷</t>
    <rPh sb="0" eb="2">
      <t>クウチョウ</t>
    </rPh>
    <rPh sb="2" eb="4">
      <t>フカ</t>
    </rPh>
    <phoneticPr fontId="2"/>
  </si>
  <si>
    <t>kW</t>
    <phoneticPr fontId="2"/>
  </si>
  <si>
    <t>※1・・・省エネルギー基準に準拠した算定</t>
    <rPh sb="5" eb="6">
      <t>ショウ</t>
    </rPh>
    <rPh sb="11" eb="13">
      <t>キジュン</t>
    </rPh>
    <rPh sb="14" eb="16">
      <t>ジュンキョ</t>
    </rPh>
    <rPh sb="18" eb="20">
      <t>サンテイ</t>
    </rPh>
    <phoneticPr fontId="2"/>
  </si>
  <si>
    <t>・・・・・判断の方法および解説より引用</t>
    <phoneticPr fontId="2"/>
  </si>
  <si>
    <t>冷房定格能力</t>
    <rPh sb="0" eb="2">
      <t>レイボウ</t>
    </rPh>
    <rPh sb="2" eb="4">
      <t>テイカク</t>
    </rPh>
    <rPh sb="4" eb="6">
      <t>ノウリョク</t>
    </rPh>
    <phoneticPr fontId="2"/>
  </si>
  <si>
    <t>kW/台</t>
    <rPh sb="3" eb="4">
      <t>ダイ</t>
    </rPh>
    <phoneticPr fontId="2"/>
  </si>
  <si>
    <t>冷房定格消費電力</t>
    <rPh sb="0" eb="2">
      <t>レイボウ</t>
    </rPh>
    <rPh sb="2" eb="4">
      <t>テイカク</t>
    </rPh>
    <rPh sb="4" eb="6">
      <t>ショウヒ</t>
    </rPh>
    <rPh sb="6" eb="8">
      <t>デンリョク</t>
    </rPh>
    <phoneticPr fontId="2"/>
  </si>
  <si>
    <t>必要台数</t>
    <rPh sb="0" eb="2">
      <t>ヒツヨウ</t>
    </rPh>
    <rPh sb="2" eb="4">
      <t>ダイスウ</t>
    </rPh>
    <phoneticPr fontId="2"/>
  </si>
  <si>
    <t>台</t>
    <rPh sb="0" eb="1">
      <t>ダイ</t>
    </rPh>
    <phoneticPr fontId="2"/>
  </si>
  <si>
    <t>□EHP(マルチ)の場合</t>
    <rPh sb="10" eb="12">
      <t>バアイ</t>
    </rPh>
    <phoneticPr fontId="2"/>
  </si>
  <si>
    <t>消費電力合計</t>
    <rPh sb="0" eb="2">
      <t>ショウヒ</t>
    </rPh>
    <rPh sb="2" eb="4">
      <t>デンリョク</t>
    </rPh>
    <rPh sb="4" eb="6">
      <t>ゴウケイ</t>
    </rPh>
    <phoneticPr fontId="2"/>
  </si>
  <si>
    <t>□GHP(マルチ)の場合</t>
    <rPh sb="10" eb="12">
      <t>バアイ</t>
    </rPh>
    <phoneticPr fontId="2"/>
  </si>
  <si>
    <t>冷房定格燃料消費量</t>
    <rPh sb="0" eb="2">
      <t>レイボウ</t>
    </rPh>
    <rPh sb="2" eb="4">
      <t>テイカク</t>
    </rPh>
    <rPh sb="4" eb="6">
      <t>ネンリョウ</t>
    </rPh>
    <rPh sb="6" eb="9">
      <t>ショウヒリョウ</t>
    </rPh>
    <phoneticPr fontId="2"/>
  </si>
  <si>
    <t>燃料消費量合計</t>
    <rPh sb="0" eb="2">
      <t>ネンリョウ</t>
    </rPh>
    <rPh sb="2" eb="5">
      <t>ショウヒリョウ</t>
    </rPh>
    <rPh sb="5" eb="7">
      <t>ゴウケイ</t>
    </rPh>
    <phoneticPr fontId="2"/>
  </si>
  <si>
    <t>契約電力原単位</t>
    <rPh sb="0" eb="2">
      <t>ケイヤク</t>
    </rPh>
    <rPh sb="2" eb="4">
      <t>デンリョク</t>
    </rPh>
    <rPh sb="4" eb="7">
      <t>ゲンタンイ</t>
    </rPh>
    <phoneticPr fontId="2"/>
  </si>
  <si>
    <t>※2・・・日本サステナブル建築協会</t>
    <rPh sb="5" eb="7">
      <t>ニホン</t>
    </rPh>
    <rPh sb="13" eb="15">
      <t>ケンチク</t>
    </rPh>
    <rPh sb="15" eb="17">
      <t>キョウカイ</t>
    </rPh>
    <phoneticPr fontId="2"/>
  </si>
  <si>
    <t>・・・・の資料を参照</t>
    <phoneticPr fontId="2"/>
  </si>
  <si>
    <t>空調需要率</t>
    <rPh sb="0" eb="2">
      <t>クウチョウ</t>
    </rPh>
    <rPh sb="2" eb="4">
      <t>ジュヨウ</t>
    </rPh>
    <rPh sb="4" eb="5">
      <t>リツ</t>
    </rPh>
    <phoneticPr fontId="2"/>
  </si>
  <si>
    <t>需要率補正後消費電力合計</t>
    <rPh sb="0" eb="2">
      <t>ジュヨウ</t>
    </rPh>
    <rPh sb="2" eb="3">
      <t>リツ</t>
    </rPh>
    <rPh sb="3" eb="5">
      <t>ホセイ</t>
    </rPh>
    <rPh sb="5" eb="6">
      <t>ゴ</t>
    </rPh>
    <rPh sb="6" eb="8">
      <t>ショウヒ</t>
    </rPh>
    <rPh sb="8" eb="10">
      <t>デンリョク</t>
    </rPh>
    <rPh sb="10" eb="12">
      <t>ゴウケイ</t>
    </rPh>
    <phoneticPr fontId="2"/>
  </si>
  <si>
    <t>需要率補正後燃料消費量合計</t>
    <rPh sb="0" eb="2">
      <t>ジュヨウ</t>
    </rPh>
    <rPh sb="2" eb="3">
      <t>リツ</t>
    </rPh>
    <rPh sb="3" eb="5">
      <t>ホセイ</t>
    </rPh>
    <rPh sb="5" eb="6">
      <t>ゴ</t>
    </rPh>
    <rPh sb="6" eb="8">
      <t>ネンリョウ</t>
    </rPh>
    <rPh sb="8" eb="11">
      <t>ショウヒリョウ</t>
    </rPh>
    <rPh sb="11" eb="13">
      <t>ゴウケイ</t>
    </rPh>
    <phoneticPr fontId="2"/>
  </si>
  <si>
    <t>契約電力原単位(GHP考慮)</t>
    <rPh sb="0" eb="2">
      <t>ケイヤク</t>
    </rPh>
    <rPh sb="2" eb="4">
      <t>デンリョク</t>
    </rPh>
    <rPh sb="4" eb="7">
      <t>ゲンタンイ</t>
    </rPh>
    <rPh sb="11" eb="13">
      <t>コウリョ</t>
    </rPh>
    <phoneticPr fontId="2"/>
  </si>
  <si>
    <t>※・・・計算簡略化のためGHPは消費電力</t>
    <rPh sb="4" eb="6">
      <t>ケイサン</t>
    </rPh>
    <rPh sb="6" eb="9">
      <t>カンリャクカ</t>
    </rPh>
    <rPh sb="16" eb="18">
      <t>ショウヒ</t>
    </rPh>
    <rPh sb="18" eb="20">
      <t>デンリョク</t>
    </rPh>
    <phoneticPr fontId="2"/>
  </si>
  <si>
    <t>・・・・なしとした。</t>
    <phoneticPr fontId="2"/>
  </si>
  <si>
    <t>基本料金原単位</t>
    <rPh sb="0" eb="2">
      <t>キホン</t>
    </rPh>
    <rPh sb="2" eb="4">
      <t>リョウキン</t>
    </rPh>
    <rPh sb="4" eb="7">
      <t>ゲンタンイ</t>
    </rPh>
    <phoneticPr fontId="2"/>
  </si>
  <si>
    <t>□電気料金</t>
    <rPh sb="1" eb="3">
      <t>デンキ</t>
    </rPh>
    <rPh sb="3" eb="5">
      <t>リョウキン</t>
    </rPh>
    <phoneticPr fontId="2"/>
  </si>
  <si>
    <t>従量料金原単位</t>
    <rPh sb="0" eb="2">
      <t>ジュウリョウ</t>
    </rPh>
    <rPh sb="2" eb="4">
      <t>リョウキン</t>
    </rPh>
    <rPh sb="4" eb="7">
      <t>ゲンタンイ</t>
    </rPh>
    <phoneticPr fontId="2"/>
  </si>
  <si>
    <t>円/kWh</t>
    <rPh sb="0" eb="1">
      <t>エン</t>
    </rPh>
    <phoneticPr fontId="2"/>
  </si>
  <si>
    <t>※・・・某社料金参照</t>
    <rPh sb="4" eb="6">
      <t>ボウシャ</t>
    </rPh>
    <rPh sb="6" eb="8">
      <t>リョウキン</t>
    </rPh>
    <rPh sb="8" eb="10">
      <t>サンショウ</t>
    </rPh>
    <phoneticPr fontId="2"/>
  </si>
  <si>
    <t>□ガス料金</t>
    <rPh sb="3" eb="5">
      <t>リョウキン</t>
    </rPh>
    <phoneticPr fontId="2"/>
  </si>
  <si>
    <t>m3/h</t>
    <phoneticPr fontId="2"/>
  </si>
  <si>
    <t>月間ガス使用量</t>
    <rPh sb="0" eb="2">
      <t>ゲッカン</t>
    </rPh>
    <rPh sb="4" eb="7">
      <t>シヨウリョウ</t>
    </rPh>
    <phoneticPr fontId="2"/>
  </si>
  <si>
    <t>m3/month</t>
    <phoneticPr fontId="2"/>
  </si>
  <si>
    <t>円/月</t>
    <rPh sb="0" eb="1">
      <t>エン</t>
    </rPh>
    <rPh sb="2" eb="3">
      <t>ツキ</t>
    </rPh>
    <phoneticPr fontId="2"/>
  </si>
  <si>
    <t>円/kW・月</t>
    <rPh sb="0" eb="1">
      <t>エン</t>
    </rPh>
    <rPh sb="5" eb="6">
      <t>ツキ</t>
    </rPh>
    <phoneticPr fontId="2"/>
  </si>
  <si>
    <t>円/m3</t>
    <rPh sb="0" eb="1">
      <t>エン</t>
    </rPh>
    <phoneticPr fontId="2"/>
  </si>
  <si>
    <t>電気基本料金</t>
    <rPh sb="0" eb="2">
      <t>デンキ</t>
    </rPh>
    <rPh sb="2" eb="4">
      <t>キホン</t>
    </rPh>
    <rPh sb="4" eb="6">
      <t>リョウキン</t>
    </rPh>
    <phoneticPr fontId="2"/>
  </si>
  <si>
    <t>電気重量料金</t>
    <rPh sb="0" eb="2">
      <t>デンキ</t>
    </rPh>
    <rPh sb="2" eb="4">
      <t>ジュウリョウ</t>
    </rPh>
    <rPh sb="4" eb="6">
      <t>リョウキン</t>
    </rPh>
    <phoneticPr fontId="2"/>
  </si>
  <si>
    <t>年間電力消費量</t>
    <rPh sb="0" eb="2">
      <t>ネンカン</t>
    </rPh>
    <rPh sb="2" eb="4">
      <t>デンリョク</t>
    </rPh>
    <rPh sb="4" eb="7">
      <t>ショウヒリョウ</t>
    </rPh>
    <phoneticPr fontId="2"/>
  </si>
  <si>
    <t>kWh/year</t>
    <phoneticPr fontId="2"/>
  </si>
  <si>
    <t>年間空調電力消費量</t>
    <rPh sb="0" eb="2">
      <t>ネンカン</t>
    </rPh>
    <rPh sb="2" eb="4">
      <t>クウチョウ</t>
    </rPh>
    <rPh sb="4" eb="6">
      <t>デンリョク</t>
    </rPh>
    <rPh sb="6" eb="9">
      <t>ショウヒリョウ</t>
    </rPh>
    <phoneticPr fontId="2"/>
  </si>
  <si>
    <t>m3/year</t>
    <phoneticPr fontId="2"/>
  </si>
  <si>
    <t>年間空調ガス消費量</t>
    <rPh sb="0" eb="2">
      <t>ネンカン</t>
    </rPh>
    <rPh sb="2" eb="4">
      <t>クウチョウ</t>
    </rPh>
    <rPh sb="6" eb="9">
      <t>ショウヒリョウ</t>
    </rPh>
    <phoneticPr fontId="2"/>
  </si>
  <si>
    <t>※EHPの場合</t>
    <rPh sb="5" eb="7">
      <t>バアイ</t>
    </rPh>
    <phoneticPr fontId="2"/>
  </si>
  <si>
    <t>※GHPの場合</t>
    <rPh sb="5" eb="7">
      <t>バアイ</t>
    </rPh>
    <phoneticPr fontId="2"/>
  </si>
  <si>
    <t>EHPの場合(累積)</t>
    <rPh sb="4" eb="6">
      <t>バアイ</t>
    </rPh>
    <rPh sb="7" eb="9">
      <t>ルイセキ</t>
    </rPh>
    <phoneticPr fontId="2"/>
  </si>
  <si>
    <t>BEI(想定)</t>
    <rPh sb="4" eb="6">
      <t>ソウテイ</t>
    </rPh>
    <phoneticPr fontId="2"/>
  </si>
  <si>
    <t>料金合計</t>
    <rPh sb="0" eb="2">
      <t>リョウキン</t>
    </rPh>
    <rPh sb="2" eb="4">
      <t>ゴウケイ</t>
    </rPh>
    <phoneticPr fontId="2"/>
  </si>
  <si>
    <t>ガス基本料金</t>
    <rPh sb="2" eb="4">
      <t>キホン</t>
    </rPh>
    <rPh sb="4" eb="6">
      <t>リョウキン</t>
    </rPh>
    <phoneticPr fontId="2"/>
  </si>
  <si>
    <t>ガス重量料金</t>
    <rPh sb="2" eb="4">
      <t>ジュウリョウ</t>
    </rPh>
    <rPh sb="4" eb="6">
      <t>リョウキン</t>
    </rPh>
    <phoneticPr fontId="2"/>
  </si>
  <si>
    <t>年数</t>
    <rPh sb="0" eb="2">
      <t>ネンスウ</t>
    </rPh>
    <phoneticPr fontId="2"/>
  </si>
  <si>
    <t>GHPの場合(累積)</t>
    <rPh sb="4" eb="6">
      <t>バアイ</t>
    </rPh>
    <rPh sb="7" eb="9">
      <t>ルイセキ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</si>
</sst>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General&quot;年目&quot;"/>
  </numFmts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/>
    <xf numFmtId="0" fontId="0" fillId="0" borderId="0" xfId="0" applyAlignment="1">
      <alignment shrinkToFit="1"/>
    </xf>
    <xf numFmtId="0" fontId="0" fillId="0" borderId="0" xfId="0" applyBorder="1" applyAlignment="1">
      <alignment horizontal="center" shrinkToFit="1"/>
    </xf>
    <xf numFmtId="9" fontId="0" fillId="0" borderId="0" xfId="2" applyFont="1" applyBorder="1" applyAlignment="1">
      <alignment horizontal="center" shrinkToFit="1"/>
    </xf>
    <xf numFmtId="176" fontId="0" fillId="0" borderId="0" xfId="1" applyNumberFormat="1" applyFont="1" applyBorder="1" applyAlignment="1">
      <alignment horizontal="center" shrinkToFit="1"/>
    </xf>
    <xf numFmtId="0" fontId="0" fillId="0" borderId="0" xfId="0" applyBorder="1" applyAlignment="1">
      <alignment horizontal="center" vertical="center" shrinkToFit="1"/>
    </xf>
    <xf numFmtId="38" fontId="0" fillId="0" borderId="1" xfId="1" applyFon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9" fontId="0" fillId="0" borderId="1" xfId="2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176" fontId="0" fillId="0" borderId="2" xfId="1" applyNumberFormat="1" applyFont="1" applyBorder="1" applyAlignment="1">
      <alignment horizontal="center" shrinkToFit="1"/>
    </xf>
    <xf numFmtId="176" fontId="0" fillId="0" borderId="4" xfId="1" applyNumberFormat="1" applyFont="1" applyBorder="1" applyAlignment="1">
      <alignment horizontal="center" shrinkToFit="1"/>
    </xf>
    <xf numFmtId="176" fontId="0" fillId="0" borderId="3" xfId="1" applyNumberFormat="1" applyFont="1" applyBorder="1" applyAlignment="1">
      <alignment horizontal="center" shrinkToFit="1"/>
    </xf>
    <xf numFmtId="9" fontId="0" fillId="0" borderId="2" xfId="2" applyFont="1" applyBorder="1" applyAlignment="1">
      <alignment horizontal="center" shrinkToFit="1"/>
    </xf>
    <xf numFmtId="9" fontId="0" fillId="0" borderId="3" xfId="2" applyFont="1" applyBorder="1" applyAlignment="1">
      <alignment horizontal="center" shrinkToFit="1"/>
    </xf>
    <xf numFmtId="38" fontId="0" fillId="0" borderId="2" xfId="1" applyFont="1" applyBorder="1" applyAlignment="1">
      <alignment horizontal="center" shrinkToFit="1"/>
    </xf>
    <xf numFmtId="38" fontId="0" fillId="0" borderId="4" xfId="1" applyFont="1" applyBorder="1" applyAlignment="1">
      <alignment horizontal="center" shrinkToFit="1"/>
    </xf>
    <xf numFmtId="38" fontId="0" fillId="0" borderId="3" xfId="1" applyFont="1" applyBorder="1" applyAlignment="1">
      <alignment horizontal="center" shrinkToFit="1"/>
    </xf>
    <xf numFmtId="176" fontId="0" fillId="0" borderId="1" xfId="1" applyNumberFormat="1" applyFont="1" applyBorder="1" applyAlignment="1">
      <alignment horizont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177" fontId="0" fillId="0" borderId="0" xfId="0" applyNumberFormat="1" applyAlignment="1">
      <alignment horizontal="center"/>
    </xf>
    <xf numFmtId="38" fontId="0" fillId="0" borderId="0" xfId="1" applyFont="1" applyAlignment="1">
      <alignment horizontal="center" shrinkToFit="1"/>
    </xf>
    <xf numFmtId="0" fontId="0" fillId="0" borderId="0" xfId="0" applyAlignment="1">
      <alignment horizont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94028871391074"/>
          <c:y val="5.7060367454068242E-2"/>
          <c:w val="0.68171697287839017"/>
          <c:h val="0.744945319335083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val>
            <c:numRef>
              <c:f>庁舎!$AZ$4:$AZ$63</c:f>
              <c:numCache>
                <c:formatCode>#,##0_);[Red]\(#,##0\)</c:formatCode>
                <c:ptCount val="60"/>
                <c:pt idx="0">
                  <c:v>28240007.090163931</c:v>
                </c:pt>
                <c:pt idx="1">
                  <c:v>56480014.180327863</c:v>
                </c:pt>
                <c:pt idx="2">
                  <c:v>84720021.270491809</c:v>
                </c:pt>
                <c:pt idx="3">
                  <c:v>112960028.36065573</c:v>
                </c:pt>
                <c:pt idx="4">
                  <c:v>141200035.45081967</c:v>
                </c:pt>
                <c:pt idx="5">
                  <c:v>169440042.54098362</c:v>
                </c:pt>
                <c:pt idx="6">
                  <c:v>197680049.63114753</c:v>
                </c:pt>
                <c:pt idx="7">
                  <c:v>225920056.72131145</c:v>
                </c:pt>
                <c:pt idx="8">
                  <c:v>254160063.8114754</c:v>
                </c:pt>
                <c:pt idx="9">
                  <c:v>282400070.90163934</c:v>
                </c:pt>
                <c:pt idx="10">
                  <c:v>310640077.99180329</c:v>
                </c:pt>
                <c:pt idx="11">
                  <c:v>338880085.08196723</c:v>
                </c:pt>
                <c:pt idx="12">
                  <c:v>367120092.17213118</c:v>
                </c:pt>
                <c:pt idx="13">
                  <c:v>395360099.26229513</c:v>
                </c:pt>
                <c:pt idx="14">
                  <c:v>423600106.35245907</c:v>
                </c:pt>
                <c:pt idx="15">
                  <c:v>451840113.44262302</c:v>
                </c:pt>
                <c:pt idx="16">
                  <c:v>480080120.53278697</c:v>
                </c:pt>
                <c:pt idx="17">
                  <c:v>508320127.62295091</c:v>
                </c:pt>
                <c:pt idx="18">
                  <c:v>536560134.71311486</c:v>
                </c:pt>
                <c:pt idx="19">
                  <c:v>564800141.8032788</c:v>
                </c:pt>
                <c:pt idx="20">
                  <c:v>593040148.89344275</c:v>
                </c:pt>
                <c:pt idx="21">
                  <c:v>621280155.9836067</c:v>
                </c:pt>
                <c:pt idx="22">
                  <c:v>649520163.07377064</c:v>
                </c:pt>
                <c:pt idx="23">
                  <c:v>677760170.16393459</c:v>
                </c:pt>
                <c:pt idx="24">
                  <c:v>706000177.25409853</c:v>
                </c:pt>
                <c:pt idx="25">
                  <c:v>734240184.34426248</c:v>
                </c:pt>
                <c:pt idx="26">
                  <c:v>762480191.43442643</c:v>
                </c:pt>
                <c:pt idx="27">
                  <c:v>790720198.52459037</c:v>
                </c:pt>
                <c:pt idx="28">
                  <c:v>818960205.61475432</c:v>
                </c:pt>
                <c:pt idx="29">
                  <c:v>847200212.70491827</c:v>
                </c:pt>
                <c:pt idx="30">
                  <c:v>875440219.79508221</c:v>
                </c:pt>
                <c:pt idx="31">
                  <c:v>903680226.88524616</c:v>
                </c:pt>
                <c:pt idx="32">
                  <c:v>931920233.9754101</c:v>
                </c:pt>
                <c:pt idx="33">
                  <c:v>960160241.06557405</c:v>
                </c:pt>
                <c:pt idx="34">
                  <c:v>988400248.155738</c:v>
                </c:pt>
                <c:pt idx="35">
                  <c:v>1016640255.2459019</c:v>
                </c:pt>
                <c:pt idx="36">
                  <c:v>1044880262.3360659</c:v>
                </c:pt>
                <c:pt idx="37">
                  <c:v>1073120269.4262298</c:v>
                </c:pt>
                <c:pt idx="38">
                  <c:v>1101360276.5163937</c:v>
                </c:pt>
                <c:pt idx="39">
                  <c:v>1129600283.6065578</c:v>
                </c:pt>
                <c:pt idx="40">
                  <c:v>1157840290.6967216</c:v>
                </c:pt>
                <c:pt idx="41">
                  <c:v>1186080297.7868857</c:v>
                </c:pt>
                <c:pt idx="42">
                  <c:v>1214320304.8770494</c:v>
                </c:pt>
                <c:pt idx="43">
                  <c:v>1242560311.9672136</c:v>
                </c:pt>
                <c:pt idx="44">
                  <c:v>1270800319.0573773</c:v>
                </c:pt>
                <c:pt idx="45">
                  <c:v>1299040326.1475415</c:v>
                </c:pt>
                <c:pt idx="46">
                  <c:v>1327280333.2377052</c:v>
                </c:pt>
                <c:pt idx="47">
                  <c:v>1355520340.3278694</c:v>
                </c:pt>
                <c:pt idx="48">
                  <c:v>1383760347.4180331</c:v>
                </c:pt>
                <c:pt idx="49">
                  <c:v>1412000354.5081973</c:v>
                </c:pt>
                <c:pt idx="50">
                  <c:v>1440240361.598361</c:v>
                </c:pt>
                <c:pt idx="51">
                  <c:v>1468480368.6885252</c:v>
                </c:pt>
                <c:pt idx="52">
                  <c:v>1496720375.7786889</c:v>
                </c:pt>
                <c:pt idx="53">
                  <c:v>1524960382.8688531</c:v>
                </c:pt>
                <c:pt idx="54">
                  <c:v>1553200389.9590168</c:v>
                </c:pt>
                <c:pt idx="55">
                  <c:v>1581440397.049181</c:v>
                </c:pt>
                <c:pt idx="56">
                  <c:v>1609680404.1393447</c:v>
                </c:pt>
                <c:pt idx="57">
                  <c:v>1637920411.2295089</c:v>
                </c:pt>
                <c:pt idx="58">
                  <c:v>1666160418.3196726</c:v>
                </c:pt>
                <c:pt idx="59">
                  <c:v>1694400425.4098368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FC-43CC-97AF-B811D9E2ACC6}"/>
            </c:ext>
          </c:extLst>
        </c:ser>
        <c:ser>
          <c:idx val="1"/>
          <c:order val="1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庁舎!$BT$4:$BT$63</c:f>
              <c:numCache>
                <c:formatCode>#,##0_);[Red]\(#,##0\)</c:formatCode>
                <c:ptCount val="60"/>
                <c:pt idx="0">
                  <c:v>30361660.257481966</c:v>
                </c:pt>
                <c:pt idx="1">
                  <c:v>60723320.514963932</c:v>
                </c:pt>
                <c:pt idx="2">
                  <c:v>91084980.772445902</c:v>
                </c:pt>
                <c:pt idx="3">
                  <c:v>121446641.02992786</c:v>
                </c:pt>
                <c:pt idx="4">
                  <c:v>151808301.28740984</c:v>
                </c:pt>
                <c:pt idx="5">
                  <c:v>182169961.54489177</c:v>
                </c:pt>
                <c:pt idx="6">
                  <c:v>212531621.80237377</c:v>
                </c:pt>
                <c:pt idx="7">
                  <c:v>242893282.0598557</c:v>
                </c:pt>
                <c:pt idx="8">
                  <c:v>273254942.31733763</c:v>
                </c:pt>
                <c:pt idx="9">
                  <c:v>303616602.57481962</c:v>
                </c:pt>
                <c:pt idx="10">
                  <c:v>333978262.83230162</c:v>
                </c:pt>
                <c:pt idx="11">
                  <c:v>364339923.08978355</c:v>
                </c:pt>
                <c:pt idx="12">
                  <c:v>394701583.34726548</c:v>
                </c:pt>
                <c:pt idx="13">
                  <c:v>425063243.60474747</c:v>
                </c:pt>
                <c:pt idx="14">
                  <c:v>455424903.86222947</c:v>
                </c:pt>
                <c:pt idx="15">
                  <c:v>485786564.1197114</c:v>
                </c:pt>
                <c:pt idx="16">
                  <c:v>516148224.37719339</c:v>
                </c:pt>
                <c:pt idx="17">
                  <c:v>546509884.63467538</c:v>
                </c:pt>
                <c:pt idx="18">
                  <c:v>576871544.89215732</c:v>
                </c:pt>
                <c:pt idx="19">
                  <c:v>607233205.14963925</c:v>
                </c:pt>
                <c:pt idx="20">
                  <c:v>637594865.40712118</c:v>
                </c:pt>
                <c:pt idx="21">
                  <c:v>667956525.66460323</c:v>
                </c:pt>
                <c:pt idx="22">
                  <c:v>698318185.92208517</c:v>
                </c:pt>
                <c:pt idx="23">
                  <c:v>728679846.1795671</c:v>
                </c:pt>
                <c:pt idx="24">
                  <c:v>759041506.43704915</c:v>
                </c:pt>
                <c:pt idx="25">
                  <c:v>789403166.69453096</c:v>
                </c:pt>
                <c:pt idx="26">
                  <c:v>819764826.95201302</c:v>
                </c:pt>
                <c:pt idx="27">
                  <c:v>850126487.20949507</c:v>
                </c:pt>
                <c:pt idx="28">
                  <c:v>880488147.46697688</c:v>
                </c:pt>
                <c:pt idx="29">
                  <c:v>910849807.72445893</c:v>
                </c:pt>
                <c:pt idx="30">
                  <c:v>941211467.98194098</c:v>
                </c:pt>
                <c:pt idx="31">
                  <c:v>971573128.23942292</c:v>
                </c:pt>
                <c:pt idx="32">
                  <c:v>1001934788.4969049</c:v>
                </c:pt>
                <c:pt idx="33">
                  <c:v>1032296448.7543868</c:v>
                </c:pt>
                <c:pt idx="34">
                  <c:v>1062658109.0118687</c:v>
                </c:pt>
                <c:pt idx="35">
                  <c:v>1093019769.2693508</c:v>
                </c:pt>
                <c:pt idx="36">
                  <c:v>1123381429.5268326</c:v>
                </c:pt>
                <c:pt idx="37">
                  <c:v>1153743089.7843146</c:v>
                </c:pt>
                <c:pt idx="38">
                  <c:v>1184104750.0417967</c:v>
                </c:pt>
                <c:pt idx="39">
                  <c:v>1214466410.2992787</c:v>
                </c:pt>
                <c:pt idx="40">
                  <c:v>1244828070.5567605</c:v>
                </c:pt>
                <c:pt idx="41">
                  <c:v>1275189730.8142424</c:v>
                </c:pt>
                <c:pt idx="42">
                  <c:v>1305551391.0717244</c:v>
                </c:pt>
                <c:pt idx="43">
                  <c:v>1335913051.3292065</c:v>
                </c:pt>
                <c:pt idx="44">
                  <c:v>1366274711.5866885</c:v>
                </c:pt>
                <c:pt idx="45">
                  <c:v>1396636371.8441703</c:v>
                </c:pt>
                <c:pt idx="46">
                  <c:v>1426998032.1016524</c:v>
                </c:pt>
                <c:pt idx="47">
                  <c:v>1457359692.3591342</c:v>
                </c:pt>
                <c:pt idx="48">
                  <c:v>1487721352.6166162</c:v>
                </c:pt>
                <c:pt idx="49">
                  <c:v>1518083012.8740983</c:v>
                </c:pt>
                <c:pt idx="50">
                  <c:v>1548444673.1315801</c:v>
                </c:pt>
                <c:pt idx="51">
                  <c:v>1578806333.3890622</c:v>
                </c:pt>
                <c:pt idx="52">
                  <c:v>1609167993.646544</c:v>
                </c:pt>
                <c:pt idx="53">
                  <c:v>1639529653.904026</c:v>
                </c:pt>
                <c:pt idx="54">
                  <c:v>1669891314.1615081</c:v>
                </c:pt>
                <c:pt idx="55">
                  <c:v>1700252974.4189901</c:v>
                </c:pt>
                <c:pt idx="56">
                  <c:v>1730614634.6764719</c:v>
                </c:pt>
                <c:pt idx="57">
                  <c:v>1760976294.9339538</c:v>
                </c:pt>
                <c:pt idx="58">
                  <c:v>1791337955.1914358</c:v>
                </c:pt>
                <c:pt idx="59">
                  <c:v>1821699615.4489179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6FC-43CC-97AF-B811D9E2A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5150704"/>
        <c:axId val="975148080"/>
      </c:lineChart>
      <c:catAx>
        <c:axId val="97515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14808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97514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1507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94028871391074"/>
          <c:y val="5.7060367454068242E-2"/>
          <c:w val="0.68171697287839017"/>
          <c:h val="0.744945319335083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val>
            <c:numRef>
              <c:f>学校!$AZ$4:$AZ$63</c:f>
              <c:numCache>
                <c:formatCode>#,##0_);[Red]\(#,##0\)</c:formatCode>
                <c:ptCount val="60"/>
                <c:pt idx="0">
                  <c:v>24529433.606557377</c:v>
                </c:pt>
                <c:pt idx="1">
                  <c:v>49058867.213114753</c:v>
                </c:pt>
                <c:pt idx="2">
                  <c:v>73588300.819672123</c:v>
                </c:pt>
                <c:pt idx="3">
                  <c:v>98117734.426229507</c:v>
                </c:pt>
                <c:pt idx="4">
                  <c:v>122647168.03278688</c:v>
                </c:pt>
                <c:pt idx="5">
                  <c:v>147176601.63934425</c:v>
                </c:pt>
                <c:pt idx="6">
                  <c:v>171706035.24590161</c:v>
                </c:pt>
                <c:pt idx="7">
                  <c:v>196235468.85245898</c:v>
                </c:pt>
                <c:pt idx="8">
                  <c:v>220764902.45901635</c:v>
                </c:pt>
                <c:pt idx="9">
                  <c:v>245294336.06557372</c:v>
                </c:pt>
                <c:pt idx="10">
                  <c:v>269823769.67213106</c:v>
                </c:pt>
                <c:pt idx="11">
                  <c:v>294353203.27868843</c:v>
                </c:pt>
                <c:pt idx="12">
                  <c:v>318882636.8852458</c:v>
                </c:pt>
                <c:pt idx="13">
                  <c:v>343412070.49180317</c:v>
                </c:pt>
                <c:pt idx="14">
                  <c:v>367941504.09836054</c:v>
                </c:pt>
                <c:pt idx="15">
                  <c:v>392470937.70491791</c:v>
                </c:pt>
                <c:pt idx="16">
                  <c:v>417000371.31147528</c:v>
                </c:pt>
                <c:pt idx="17">
                  <c:v>441529804.91803265</c:v>
                </c:pt>
                <c:pt idx="18">
                  <c:v>466059238.52459002</c:v>
                </c:pt>
                <c:pt idx="19">
                  <c:v>490588672.13114738</c:v>
                </c:pt>
                <c:pt idx="20">
                  <c:v>515118105.73770475</c:v>
                </c:pt>
                <c:pt idx="21">
                  <c:v>539647539.34426212</c:v>
                </c:pt>
                <c:pt idx="22">
                  <c:v>564176972.95081949</c:v>
                </c:pt>
                <c:pt idx="23">
                  <c:v>588706406.55737686</c:v>
                </c:pt>
                <c:pt idx="24">
                  <c:v>613235840.16393423</c:v>
                </c:pt>
                <c:pt idx="25">
                  <c:v>637765273.7704916</c:v>
                </c:pt>
                <c:pt idx="26">
                  <c:v>662294707.37704897</c:v>
                </c:pt>
                <c:pt idx="27">
                  <c:v>686824140.98360634</c:v>
                </c:pt>
                <c:pt idx="28">
                  <c:v>711353574.59016371</c:v>
                </c:pt>
                <c:pt idx="29">
                  <c:v>735883008.19672108</c:v>
                </c:pt>
                <c:pt idx="30">
                  <c:v>760412441.80327845</c:v>
                </c:pt>
                <c:pt idx="31">
                  <c:v>784941875.40983582</c:v>
                </c:pt>
                <c:pt idx="32">
                  <c:v>809471309.01639318</c:v>
                </c:pt>
                <c:pt idx="33">
                  <c:v>834000742.62295055</c:v>
                </c:pt>
                <c:pt idx="34">
                  <c:v>858530176.22950792</c:v>
                </c:pt>
                <c:pt idx="35">
                  <c:v>883059609.83606529</c:v>
                </c:pt>
                <c:pt idx="36">
                  <c:v>907589043.44262266</c:v>
                </c:pt>
                <c:pt idx="37">
                  <c:v>932118477.04918003</c:v>
                </c:pt>
                <c:pt idx="38">
                  <c:v>956647910.6557374</c:v>
                </c:pt>
                <c:pt idx="39">
                  <c:v>981177344.26229477</c:v>
                </c:pt>
                <c:pt idx="40">
                  <c:v>1005706777.8688521</c:v>
                </c:pt>
                <c:pt idx="41">
                  <c:v>1030236211.4754095</c:v>
                </c:pt>
                <c:pt idx="42">
                  <c:v>1054765645.0819669</c:v>
                </c:pt>
                <c:pt idx="43">
                  <c:v>1079295078.6885242</c:v>
                </c:pt>
                <c:pt idx="44">
                  <c:v>1103824512.2950816</c:v>
                </c:pt>
                <c:pt idx="45">
                  <c:v>1128353945.901639</c:v>
                </c:pt>
                <c:pt idx="46">
                  <c:v>1152883379.5081964</c:v>
                </c:pt>
                <c:pt idx="47">
                  <c:v>1177412813.1147537</c:v>
                </c:pt>
                <c:pt idx="48">
                  <c:v>1201942246.7213111</c:v>
                </c:pt>
                <c:pt idx="49">
                  <c:v>1226471680.3278685</c:v>
                </c:pt>
                <c:pt idx="50">
                  <c:v>1251001113.9344258</c:v>
                </c:pt>
                <c:pt idx="51">
                  <c:v>1275530547.5409832</c:v>
                </c:pt>
                <c:pt idx="52">
                  <c:v>1300059981.1475406</c:v>
                </c:pt>
                <c:pt idx="53">
                  <c:v>1324589414.7540979</c:v>
                </c:pt>
                <c:pt idx="54">
                  <c:v>1349118848.3606553</c:v>
                </c:pt>
                <c:pt idx="55">
                  <c:v>1373648281.9672127</c:v>
                </c:pt>
                <c:pt idx="56">
                  <c:v>1398177715.57377</c:v>
                </c:pt>
                <c:pt idx="57">
                  <c:v>1422707149.1803274</c:v>
                </c:pt>
                <c:pt idx="58">
                  <c:v>1447236582.7868848</c:v>
                </c:pt>
                <c:pt idx="59">
                  <c:v>1471766016.3934422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DC-49FC-9CDA-CA505F88EE63}"/>
            </c:ext>
          </c:extLst>
        </c:ser>
        <c:ser>
          <c:idx val="1"/>
          <c:order val="1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学校!$BT$4:$BT$63</c:f>
              <c:numCache>
                <c:formatCode>#,##0_);[Red]\(#,##0\)</c:formatCode>
                <c:ptCount val="60"/>
                <c:pt idx="0">
                  <c:v>22754926.843278691</c:v>
                </c:pt>
                <c:pt idx="1">
                  <c:v>45509853.686557382</c:v>
                </c:pt>
                <c:pt idx="2">
                  <c:v>68264780.529836074</c:v>
                </c:pt>
                <c:pt idx="3">
                  <c:v>91019707.373114765</c:v>
                </c:pt>
                <c:pt idx="4">
                  <c:v>113774634.21639346</c:v>
                </c:pt>
                <c:pt idx="5">
                  <c:v>136529561.05967215</c:v>
                </c:pt>
                <c:pt idx="6">
                  <c:v>159284487.90295082</c:v>
                </c:pt>
                <c:pt idx="7">
                  <c:v>182039414.74622953</c:v>
                </c:pt>
                <c:pt idx="8">
                  <c:v>204794341.58950821</c:v>
                </c:pt>
                <c:pt idx="9">
                  <c:v>227549268.43278688</c:v>
                </c:pt>
                <c:pt idx="10">
                  <c:v>250304195.27606556</c:v>
                </c:pt>
                <c:pt idx="11">
                  <c:v>273059122.11934423</c:v>
                </c:pt>
                <c:pt idx="12">
                  <c:v>295814048.96262288</c:v>
                </c:pt>
                <c:pt idx="13">
                  <c:v>318568975.80590165</c:v>
                </c:pt>
                <c:pt idx="14">
                  <c:v>341323902.64918029</c:v>
                </c:pt>
                <c:pt idx="15">
                  <c:v>364078829.49245894</c:v>
                </c:pt>
                <c:pt idx="16">
                  <c:v>386833756.33573759</c:v>
                </c:pt>
                <c:pt idx="17">
                  <c:v>409588683.17901635</c:v>
                </c:pt>
                <c:pt idx="18">
                  <c:v>432343610.022295</c:v>
                </c:pt>
                <c:pt idx="19">
                  <c:v>455098536.86557364</c:v>
                </c:pt>
                <c:pt idx="20">
                  <c:v>477853463.70885229</c:v>
                </c:pt>
                <c:pt idx="21">
                  <c:v>500608390.55213106</c:v>
                </c:pt>
                <c:pt idx="22">
                  <c:v>523363317.3954097</c:v>
                </c:pt>
                <c:pt idx="23">
                  <c:v>546118244.23868847</c:v>
                </c:pt>
                <c:pt idx="24">
                  <c:v>568873171.08196712</c:v>
                </c:pt>
                <c:pt idx="25">
                  <c:v>591628097.92524576</c:v>
                </c:pt>
                <c:pt idx="26">
                  <c:v>614383024.76852441</c:v>
                </c:pt>
                <c:pt idx="27">
                  <c:v>637137951.61180305</c:v>
                </c:pt>
                <c:pt idx="28">
                  <c:v>659892878.4550817</c:v>
                </c:pt>
                <c:pt idx="29">
                  <c:v>682647805.29836047</c:v>
                </c:pt>
                <c:pt idx="30">
                  <c:v>705402732.14163923</c:v>
                </c:pt>
                <c:pt idx="31">
                  <c:v>728157658.98491788</c:v>
                </c:pt>
                <c:pt idx="32">
                  <c:v>750912585.82819653</c:v>
                </c:pt>
                <c:pt idx="33">
                  <c:v>773667512.67147517</c:v>
                </c:pt>
                <c:pt idx="34">
                  <c:v>796422439.51475382</c:v>
                </c:pt>
                <c:pt idx="35">
                  <c:v>819177366.35803246</c:v>
                </c:pt>
                <c:pt idx="36">
                  <c:v>841932293.20131111</c:v>
                </c:pt>
                <c:pt idx="37">
                  <c:v>864687220.04458988</c:v>
                </c:pt>
                <c:pt idx="38">
                  <c:v>887442146.88786864</c:v>
                </c:pt>
                <c:pt idx="39">
                  <c:v>910197073.73114729</c:v>
                </c:pt>
                <c:pt idx="40">
                  <c:v>932952000.57442594</c:v>
                </c:pt>
                <c:pt idx="41">
                  <c:v>955706927.41770458</c:v>
                </c:pt>
                <c:pt idx="42">
                  <c:v>978461854.26098323</c:v>
                </c:pt>
                <c:pt idx="43">
                  <c:v>1001216781.1042619</c:v>
                </c:pt>
                <c:pt idx="44">
                  <c:v>1023971707.9475406</c:v>
                </c:pt>
                <c:pt idx="45">
                  <c:v>1046726634.7908194</c:v>
                </c:pt>
                <c:pt idx="46">
                  <c:v>1069481561.6340981</c:v>
                </c:pt>
                <c:pt idx="47">
                  <c:v>1092236488.4773767</c:v>
                </c:pt>
                <c:pt idx="48">
                  <c:v>1114991415.3206553</c:v>
                </c:pt>
                <c:pt idx="49">
                  <c:v>1137746342.1639342</c:v>
                </c:pt>
                <c:pt idx="50">
                  <c:v>1160501269.0072126</c:v>
                </c:pt>
                <c:pt idx="51">
                  <c:v>1183256195.8504915</c:v>
                </c:pt>
                <c:pt idx="52">
                  <c:v>1206011122.6937702</c:v>
                </c:pt>
                <c:pt idx="53">
                  <c:v>1228766049.5370488</c:v>
                </c:pt>
                <c:pt idx="54">
                  <c:v>1251520976.3803275</c:v>
                </c:pt>
                <c:pt idx="55">
                  <c:v>1274275903.2236061</c:v>
                </c:pt>
                <c:pt idx="56">
                  <c:v>1297030830.0668848</c:v>
                </c:pt>
                <c:pt idx="57">
                  <c:v>1319785756.9101634</c:v>
                </c:pt>
                <c:pt idx="58">
                  <c:v>1342540683.7534423</c:v>
                </c:pt>
                <c:pt idx="59">
                  <c:v>1365295610.5967209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DC-49FC-9CDA-CA505F88E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5150704"/>
        <c:axId val="975148080"/>
      </c:lineChart>
      <c:catAx>
        <c:axId val="97515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14808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97514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1507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0</xdr:colOff>
      <xdr:row>2</xdr:row>
      <xdr:rowOff>0</xdr:rowOff>
    </xdr:from>
    <xdr:to>
      <xdr:col>98</xdr:col>
      <xdr:colOff>184728</xdr:colOff>
      <xdr:row>13</xdr:row>
      <xdr:rowOff>203200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509EDF-2A98-49AD-B8AC-F6B23D1E0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0.53283</cdr:x>
      <cdr:y>0.90067</cdr:y>
    </cdr:from>
    <cdr:to>
      <cdr:x>0.68485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F93FDE3-2B8A-4380-992F-DE51E7E97E8C}"/>
            </a:ext>
          </a:extLst>
        </cdr:cNvPr>
        <cdr:cNvSpPr txBox="1"/>
      </cdr:nvSpPr>
      <cdr:spPr>
        <a:xfrm xmlns:a="http://schemas.openxmlformats.org/drawingml/2006/main">
          <a:off x="2436091" y="2470728"/>
          <a:ext cx="695036" cy="272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年数</a:t>
          </a:r>
          <a:r>
            <a:rPr lang="en-US" altLang="ja-JP" sz="1100"/>
            <a:t>[</a:t>
          </a:r>
          <a:r>
            <a:rPr lang="ja-JP" altLang="en-US" sz="1100"/>
            <a:t>年</a:t>
          </a:r>
          <a:r>
            <a:rPr lang="en-US" altLang="ja-JP" sz="1100"/>
            <a:t>]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0.00328</cdr:x>
      <cdr:y>0.29335</cdr:y>
    </cdr:from>
    <cdr:to>
      <cdr:x>0.06288</cdr:x>
      <cdr:y>0.54672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FCE711F-784E-41C3-A702-1277BFEDD89B}"/>
            </a:ext>
          </a:extLst>
        </cdr:cNvPr>
        <cdr:cNvSpPr txBox="1"/>
      </cdr:nvSpPr>
      <cdr:spPr>
        <a:xfrm xmlns:a="http://schemas.openxmlformats.org/drawingml/2006/main" rot="16200000">
          <a:off x="-196273" y="1016000"/>
          <a:ext cx="695036" cy="272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インフラ費用</a:t>
          </a:r>
          <a:r>
            <a:rPr lang="en-US" altLang="ja-JP" sz="1100"/>
            <a:t>(</a:t>
          </a:r>
          <a:r>
            <a:rPr lang="ja-JP" altLang="en-US" sz="1100"/>
            <a:t>試算</a:t>
          </a:r>
          <a:r>
            <a:rPr lang="en-US" altLang="ja-JP" sz="1100"/>
            <a:t>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0.41919</cdr:x>
      <cdr:y>0.1431</cdr:y>
    </cdr:from>
    <cdr:to>
      <cdr:x>0.57121</cdr:x>
      <cdr:y>0.24242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22DFE60-C052-4A29-AE8A-F9C7EB9D3B2A}"/>
            </a:ext>
          </a:extLst>
        </cdr:cNvPr>
        <cdr:cNvSpPr txBox="1"/>
      </cdr:nvSpPr>
      <cdr:spPr>
        <a:xfrm xmlns:a="http://schemas.openxmlformats.org/drawingml/2006/main">
          <a:off x="1916545" y="392546"/>
          <a:ext cx="695036" cy="272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 anchor="t"/>
        <a:lstStyle xmlns:a="http://schemas.openxmlformats.org/drawingml/2006/main"/>
        <a:p xmlns:a="http://schemas.openxmlformats.org/drawingml/2006/main">
          <a:pPr algn="l"/>
          <a:r>
            <a:rPr lang="en-US" altLang="ja-JP" sz="1100"/>
            <a:t>EHP</a:t>
          </a:r>
          <a:r>
            <a:rPr lang="ja-JP" altLang="en-US" sz="1100"/>
            <a:t>の場合</a:t>
          </a:r>
          <a:endParaRPr lang="en-US" altLang="ja-JP" sz="1100"/>
        </a:p>
        <a:p xmlns:a="http://schemas.openxmlformats.org/drawingml/2006/main">
          <a:pPr algn="l"/>
          <a:r>
            <a:rPr lang="en-US" altLang="ja-JP" sz="1100"/>
            <a:t>GHP</a:t>
          </a:r>
          <a:r>
            <a:rPr lang="ja-JP" altLang="en-US" sz="1100"/>
            <a:t>の場合</a:t>
          </a:r>
        </a:p>
      </cdr:txBody>
    </cdr:sp>
  </cdr:relSizeAnchor>
  <cdr:relSizeAnchor xmlns:cdr="http://schemas.openxmlformats.org/drawingml/2006/chartDrawing">
    <cdr:from>
      <cdr:x>0.30303</cdr:x>
      <cdr:y>0.18519</cdr:y>
    </cdr:from>
    <cdr:to>
      <cdr:x>0.38384</cdr:x>
      <cdr:y>0.18519</cdr:y>
    </cdr:to>
    <cdr:cxnSp macro="">
      <cdr:nvCxnSpPr>
        <cdr:cNvPr id="6" name="直線コネクタ 5">
          <a:extLst xmlns:a="http://schemas.openxmlformats.org/drawingml/2006/main">
            <a:ext uri="{FF2B5EF4-FFF2-40B4-BE49-F238E27FC236}">
              <a16:creationId xmlns:a16="http://schemas.microsoft.com/office/drawing/2014/main" id="{6B4FB3A8-9CA3-49B4-8FD5-CB0AC323D86F}"/>
            </a:ext>
          </a:extLst>
        </cdr:cNvPr>
        <cdr:cNvCxnSpPr/>
      </cdr:nvCxnSpPr>
      <cdr:spPr>
        <a:xfrm xmlns:a="http://schemas.openxmlformats.org/drawingml/2006/main">
          <a:off x="1385454" y="508000"/>
          <a:ext cx="369455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3366FF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0.30303</cdr:x>
      <cdr:y>0.26666</cdr:y>
    </cdr:from>
    <cdr:to>
      <cdr:x>0.38384</cdr:x>
      <cdr:y>0.26666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ED70851E-D80A-48DC-8734-803CE8C1B795}"/>
            </a:ext>
          </a:extLst>
        </cdr:cNvPr>
        <cdr:cNvCxnSpPr/>
      </cdr:nvCxnSpPr>
      <cdr:spPr>
        <a:xfrm xmlns:a="http://schemas.openxmlformats.org/drawingml/2006/main">
          <a:off x="1414266" y="733502"/>
          <a:ext cx="377139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0</xdr:colOff>
      <xdr:row>2</xdr:row>
      <xdr:rowOff>0</xdr:rowOff>
    </xdr:from>
    <xdr:to>
      <xdr:col>99</xdr:col>
      <xdr:colOff>23092</xdr:colOff>
      <xdr:row>13</xdr:row>
      <xdr:rowOff>107950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BE4AEB-12BA-4051-A1F3-24642A832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0.53283</cdr:x>
      <cdr:y>0.90067</cdr:y>
    </cdr:from>
    <cdr:to>
      <cdr:x>0.68485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F93FDE3-2B8A-4380-992F-DE51E7E97E8C}"/>
            </a:ext>
          </a:extLst>
        </cdr:cNvPr>
        <cdr:cNvSpPr txBox="1"/>
      </cdr:nvSpPr>
      <cdr:spPr>
        <a:xfrm xmlns:a="http://schemas.openxmlformats.org/drawingml/2006/main">
          <a:off x="2436091" y="2470728"/>
          <a:ext cx="695036" cy="272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年数</a:t>
          </a:r>
          <a:r>
            <a:rPr lang="en-US" altLang="ja-JP" sz="1100"/>
            <a:t>[</a:t>
          </a:r>
          <a:r>
            <a:rPr lang="ja-JP" altLang="en-US" sz="1100"/>
            <a:t>年</a:t>
          </a:r>
          <a:r>
            <a:rPr lang="en-US" altLang="ja-JP" sz="1100"/>
            <a:t>]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0.00328</cdr:x>
      <cdr:y>0.29335</cdr:y>
    </cdr:from>
    <cdr:to>
      <cdr:x>0.06288</cdr:x>
      <cdr:y>0.54672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FCE711F-784E-41C3-A702-1277BFEDD89B}"/>
            </a:ext>
          </a:extLst>
        </cdr:cNvPr>
        <cdr:cNvSpPr txBox="1"/>
      </cdr:nvSpPr>
      <cdr:spPr>
        <a:xfrm xmlns:a="http://schemas.openxmlformats.org/drawingml/2006/main" rot="16200000">
          <a:off x="-196273" y="1016000"/>
          <a:ext cx="695036" cy="272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インフラ費用</a:t>
          </a:r>
          <a:r>
            <a:rPr lang="en-US" altLang="ja-JP" sz="1100"/>
            <a:t>(</a:t>
          </a:r>
          <a:r>
            <a:rPr lang="ja-JP" altLang="en-US" sz="1100"/>
            <a:t>試算</a:t>
          </a:r>
          <a:r>
            <a:rPr lang="en-US" altLang="ja-JP" sz="1100"/>
            <a:t>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0.41919</cdr:x>
      <cdr:y>0.1431</cdr:y>
    </cdr:from>
    <cdr:to>
      <cdr:x>0.57121</cdr:x>
      <cdr:y>0.24242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22DFE60-C052-4A29-AE8A-F9C7EB9D3B2A}"/>
            </a:ext>
          </a:extLst>
        </cdr:cNvPr>
        <cdr:cNvSpPr txBox="1"/>
      </cdr:nvSpPr>
      <cdr:spPr>
        <a:xfrm xmlns:a="http://schemas.openxmlformats.org/drawingml/2006/main">
          <a:off x="1916545" y="392546"/>
          <a:ext cx="695036" cy="272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 anchor="t"/>
        <a:lstStyle xmlns:a="http://schemas.openxmlformats.org/drawingml/2006/main"/>
        <a:p xmlns:a="http://schemas.openxmlformats.org/drawingml/2006/main">
          <a:pPr algn="l"/>
          <a:r>
            <a:rPr lang="en-US" altLang="ja-JP" sz="1100"/>
            <a:t>EHP</a:t>
          </a:r>
          <a:r>
            <a:rPr lang="ja-JP" altLang="en-US" sz="1100"/>
            <a:t>の場合</a:t>
          </a:r>
          <a:endParaRPr lang="en-US" altLang="ja-JP" sz="1100"/>
        </a:p>
        <a:p xmlns:a="http://schemas.openxmlformats.org/drawingml/2006/main">
          <a:pPr algn="l"/>
          <a:r>
            <a:rPr lang="en-US" altLang="ja-JP" sz="1100"/>
            <a:t>GHP</a:t>
          </a:r>
          <a:r>
            <a:rPr lang="ja-JP" altLang="en-US" sz="1100"/>
            <a:t>の場合</a:t>
          </a:r>
        </a:p>
      </cdr:txBody>
    </cdr:sp>
  </cdr:relSizeAnchor>
  <cdr:relSizeAnchor xmlns:cdr="http://schemas.openxmlformats.org/drawingml/2006/chartDrawing">
    <cdr:from>
      <cdr:x>0.30303</cdr:x>
      <cdr:y>0.18519</cdr:y>
    </cdr:from>
    <cdr:to>
      <cdr:x>0.38384</cdr:x>
      <cdr:y>0.18519</cdr:y>
    </cdr:to>
    <cdr:cxnSp macro="">
      <cdr:nvCxnSpPr>
        <cdr:cNvPr id="6" name="直線コネクタ 5">
          <a:extLst xmlns:a="http://schemas.openxmlformats.org/drawingml/2006/main">
            <a:ext uri="{FF2B5EF4-FFF2-40B4-BE49-F238E27FC236}">
              <a16:creationId xmlns:a16="http://schemas.microsoft.com/office/drawing/2014/main" id="{6B4FB3A8-9CA3-49B4-8FD5-CB0AC323D86F}"/>
            </a:ext>
          </a:extLst>
        </cdr:cNvPr>
        <cdr:cNvCxnSpPr/>
      </cdr:nvCxnSpPr>
      <cdr:spPr>
        <a:xfrm xmlns:a="http://schemas.openxmlformats.org/drawingml/2006/main">
          <a:off x="1385454" y="508000"/>
          <a:ext cx="369455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3366FF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0.30303</cdr:x>
      <cdr:y>0.26666</cdr:y>
    </cdr:from>
    <cdr:to>
      <cdr:x>0.38384</cdr:x>
      <cdr:y>0.26666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ED70851E-D80A-48DC-8734-803CE8C1B795}"/>
            </a:ext>
          </a:extLst>
        </cdr:cNvPr>
        <cdr:cNvCxnSpPr/>
      </cdr:nvCxnSpPr>
      <cdr:spPr>
        <a:xfrm xmlns:a="http://schemas.openxmlformats.org/drawingml/2006/main">
          <a:off x="1414266" y="733502"/>
          <a:ext cx="377139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W63"/>
  <sheetViews>
    <sheetView zoomScale="40" zoomScaleNormal="40" workbookViewId="0">
      <selection activeCell="AZ12" sqref="AZ12:BC12"/>
    </sheetView>
  </sheetViews>
  <sheetFormatPr defaultRowHeight="18"/>
  <cols>
    <col min="1" max="1" width="2.9140625" customWidth="1"/>
    <col min="2" max="24" width="2.9140625" style="2" customWidth="1"/>
    <col min="25" max="126" width="2.9140625" customWidth="1"/>
  </cols>
  <sheetData>
    <row r="1" spans="2:75">
      <c r="AJ1" t="s">
        <v>5</v>
      </c>
    </row>
    <row r="2" spans="2:75">
      <c r="B2" s="1" t="s">
        <v>0</v>
      </c>
      <c r="AG2" s="30" t="s">
        <v>75</v>
      </c>
      <c r="AH2" s="30"/>
      <c r="AI2" s="30"/>
      <c r="AJ2" s="30" t="s">
        <v>70</v>
      </c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 t="s">
        <v>76</v>
      </c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</row>
    <row r="3" spans="2:75">
      <c r="B3" s="8" t="s">
        <v>1</v>
      </c>
      <c r="C3" s="8"/>
      <c r="D3" s="8"/>
      <c r="E3" s="8"/>
      <c r="F3" s="8"/>
      <c r="G3" s="7">
        <v>10000</v>
      </c>
      <c r="H3" s="7"/>
      <c r="I3" s="7"/>
      <c r="J3" s="8" t="s">
        <v>2</v>
      </c>
      <c r="K3" s="8"/>
      <c r="AG3" s="30"/>
      <c r="AH3" s="30"/>
      <c r="AI3" s="30"/>
      <c r="AJ3" s="30" t="s">
        <v>61</v>
      </c>
      <c r="AK3" s="30"/>
      <c r="AL3" s="30"/>
      <c r="AM3" s="30"/>
      <c r="AN3" s="30" t="s">
        <v>62</v>
      </c>
      <c r="AO3" s="30"/>
      <c r="AP3" s="30"/>
      <c r="AQ3" s="30"/>
      <c r="AR3" s="30" t="s">
        <v>73</v>
      </c>
      <c r="AS3" s="30"/>
      <c r="AT3" s="30"/>
      <c r="AU3" s="30"/>
      <c r="AV3" s="30" t="s">
        <v>74</v>
      </c>
      <c r="AW3" s="30"/>
      <c r="AX3" s="30"/>
      <c r="AY3" s="30"/>
      <c r="AZ3" s="30" t="s">
        <v>72</v>
      </c>
      <c r="BA3" s="30"/>
      <c r="BB3" s="30"/>
      <c r="BC3" s="30"/>
      <c r="BD3" s="30" t="s">
        <v>61</v>
      </c>
      <c r="BE3" s="30"/>
      <c r="BF3" s="30"/>
      <c r="BG3" s="30"/>
      <c r="BH3" s="30" t="s">
        <v>62</v>
      </c>
      <c r="BI3" s="30"/>
      <c r="BJ3" s="30"/>
      <c r="BK3" s="30"/>
      <c r="BL3" s="30" t="s">
        <v>73</v>
      </c>
      <c r="BM3" s="30"/>
      <c r="BN3" s="30"/>
      <c r="BO3" s="30"/>
      <c r="BP3" s="30" t="s">
        <v>74</v>
      </c>
      <c r="BQ3" s="30"/>
      <c r="BR3" s="30"/>
      <c r="BS3" s="30"/>
      <c r="BT3" s="30" t="s">
        <v>72</v>
      </c>
      <c r="BU3" s="30"/>
      <c r="BV3" s="30"/>
      <c r="BW3" s="30"/>
    </row>
    <row r="4" spans="2:75">
      <c r="B4" s="8" t="s">
        <v>3</v>
      </c>
      <c r="C4" s="8"/>
      <c r="D4" s="8"/>
      <c r="E4" s="8"/>
      <c r="F4" s="8"/>
      <c r="G4" s="7">
        <v>80</v>
      </c>
      <c r="H4" s="7"/>
      <c r="I4" s="7"/>
      <c r="J4" s="9" t="s">
        <v>4</v>
      </c>
      <c r="K4" s="9"/>
      <c r="AG4" s="28">
        <v>1</v>
      </c>
      <c r="AH4" s="28"/>
      <c r="AI4" s="28"/>
      <c r="AJ4" s="29">
        <f>$G$8*12*$G$49</f>
        <v>12355200</v>
      </c>
      <c r="AK4" s="29"/>
      <c r="AL4" s="29"/>
      <c r="AM4" s="29"/>
      <c r="AN4" s="29">
        <f>$G$22*$G$9</f>
        <v>15884807.090163933</v>
      </c>
      <c r="AO4" s="29"/>
      <c r="AP4" s="29"/>
      <c r="AQ4" s="29"/>
      <c r="AR4" s="29">
        <v>0</v>
      </c>
      <c r="AS4" s="29"/>
      <c r="AT4" s="29"/>
      <c r="AU4" s="29"/>
      <c r="AV4" s="29">
        <v>0</v>
      </c>
      <c r="AW4" s="29"/>
      <c r="AX4" s="29"/>
      <c r="AY4" s="29"/>
      <c r="AZ4" s="29">
        <f>SUM(AJ4:AY4)</f>
        <v>28240007.090163931</v>
      </c>
      <c r="BA4" s="29"/>
      <c r="BB4" s="29"/>
      <c r="BC4" s="29"/>
      <c r="BD4" s="29">
        <f>$G$8*12*$R$49</f>
        <v>4704860.1600000001</v>
      </c>
      <c r="BE4" s="29"/>
      <c r="BF4" s="29"/>
      <c r="BG4" s="29"/>
      <c r="BH4" s="29">
        <f>$G$26*$G$9</f>
        <v>7942403.5450819666</v>
      </c>
      <c r="BI4" s="29"/>
      <c r="BJ4" s="29"/>
      <c r="BK4" s="29"/>
      <c r="BL4" s="29">
        <f>$R$8*12</f>
        <v>149424</v>
      </c>
      <c r="BM4" s="29"/>
      <c r="BN4" s="29"/>
      <c r="BO4" s="29"/>
      <c r="BP4" s="29">
        <f>$R$9*$G$27</f>
        <v>17564972.5524</v>
      </c>
      <c r="BQ4" s="29"/>
      <c r="BR4" s="29"/>
      <c r="BS4" s="29"/>
      <c r="BT4" s="29">
        <f>SUM(BD4:BS4)</f>
        <v>30361660.257481966</v>
      </c>
      <c r="BU4" s="29"/>
      <c r="BV4" s="29"/>
      <c r="BW4" s="29"/>
    </row>
    <row r="5" spans="2:75">
      <c r="B5" s="8" t="s">
        <v>10</v>
      </c>
      <c r="C5" s="8"/>
      <c r="D5" s="8"/>
      <c r="E5" s="8"/>
      <c r="F5" s="8"/>
      <c r="G5" s="7" t="s">
        <v>11</v>
      </c>
      <c r="H5" s="7"/>
      <c r="I5" s="7"/>
      <c r="J5" s="9" t="s">
        <v>7</v>
      </c>
      <c r="K5" s="9"/>
      <c r="AG5" s="28">
        <v>2</v>
      </c>
      <c r="AH5" s="28"/>
      <c r="AI5" s="28"/>
      <c r="AJ5" s="29">
        <f t="shared" ref="AJ5:AJ36" si="0">$G$8*12*$G$49+AJ4</f>
        <v>24710400</v>
      </c>
      <c r="AK5" s="29"/>
      <c r="AL5" s="29"/>
      <c r="AM5" s="29"/>
      <c r="AN5" s="29">
        <f t="shared" ref="AN5:AN36" si="1">$G$22*$G$9+AN4</f>
        <v>31769614.180327866</v>
      </c>
      <c r="AO5" s="29"/>
      <c r="AP5" s="29"/>
      <c r="AQ5" s="29"/>
      <c r="AR5" s="29">
        <v>0</v>
      </c>
      <c r="AS5" s="29"/>
      <c r="AT5" s="29"/>
      <c r="AU5" s="29"/>
      <c r="AV5" s="29">
        <v>0</v>
      </c>
      <c r="AW5" s="29"/>
      <c r="AX5" s="29"/>
      <c r="AY5" s="29"/>
      <c r="AZ5" s="29">
        <f t="shared" ref="AZ5:AZ63" si="2">SUM(AJ5:AY5)</f>
        <v>56480014.180327863</v>
      </c>
      <c r="BA5" s="29"/>
      <c r="BB5" s="29"/>
      <c r="BC5" s="29"/>
      <c r="BD5" s="29">
        <f t="shared" ref="BD5:BD36" si="3">$G$8*12*$R$49+BD4</f>
        <v>9409720.3200000003</v>
      </c>
      <c r="BE5" s="29"/>
      <c r="BF5" s="29"/>
      <c r="BG5" s="29"/>
      <c r="BH5" s="29">
        <f t="shared" ref="BH5:BH36" si="4">$G$26*$G$9+BH4</f>
        <v>15884807.090163933</v>
      </c>
      <c r="BI5" s="29"/>
      <c r="BJ5" s="29"/>
      <c r="BK5" s="29"/>
      <c r="BL5" s="29">
        <f>$R$8*12+BL4</f>
        <v>298848</v>
      </c>
      <c r="BM5" s="29"/>
      <c r="BN5" s="29"/>
      <c r="BO5" s="29"/>
      <c r="BP5" s="29">
        <f t="shared" ref="BP5:BP36" si="5">$R$9*$G$27+BP4</f>
        <v>35129945.104800001</v>
      </c>
      <c r="BQ5" s="29"/>
      <c r="BR5" s="29"/>
      <c r="BS5" s="29"/>
      <c r="BT5" s="29">
        <f>SUM(BD5:BS5)</f>
        <v>60723320.514963932</v>
      </c>
      <c r="BU5" s="29"/>
      <c r="BV5" s="29"/>
      <c r="BW5" s="29"/>
    </row>
    <row r="6" spans="2:75">
      <c r="AG6" s="28">
        <v>3</v>
      </c>
      <c r="AH6" s="28"/>
      <c r="AI6" s="28"/>
      <c r="AJ6" s="29">
        <f t="shared" si="0"/>
        <v>37065600</v>
      </c>
      <c r="AK6" s="29"/>
      <c r="AL6" s="29"/>
      <c r="AM6" s="29"/>
      <c r="AN6" s="29">
        <f t="shared" si="1"/>
        <v>47654421.270491801</v>
      </c>
      <c r="AO6" s="29"/>
      <c r="AP6" s="29"/>
      <c r="AQ6" s="29"/>
      <c r="AR6" s="29">
        <v>0</v>
      </c>
      <c r="AS6" s="29"/>
      <c r="AT6" s="29"/>
      <c r="AU6" s="29"/>
      <c r="AV6" s="29">
        <v>0</v>
      </c>
      <c r="AW6" s="29"/>
      <c r="AX6" s="29"/>
      <c r="AY6" s="29"/>
      <c r="AZ6" s="29">
        <f t="shared" si="2"/>
        <v>84720021.270491809</v>
      </c>
      <c r="BA6" s="29"/>
      <c r="BB6" s="29"/>
      <c r="BC6" s="29"/>
      <c r="BD6" s="29">
        <f t="shared" si="3"/>
        <v>14114580.48</v>
      </c>
      <c r="BE6" s="29"/>
      <c r="BF6" s="29"/>
      <c r="BG6" s="29"/>
      <c r="BH6" s="29">
        <f t="shared" si="4"/>
        <v>23827210.635245901</v>
      </c>
      <c r="BI6" s="29"/>
      <c r="BJ6" s="29"/>
      <c r="BK6" s="29"/>
      <c r="BL6" s="29">
        <f t="shared" ref="BL6:BL63" si="6">$R$8*12+BL5</f>
        <v>448272</v>
      </c>
      <c r="BM6" s="29"/>
      <c r="BN6" s="29"/>
      <c r="BO6" s="29"/>
      <c r="BP6" s="29">
        <f t="shared" si="5"/>
        <v>52694917.657200001</v>
      </c>
      <c r="BQ6" s="29"/>
      <c r="BR6" s="29"/>
      <c r="BS6" s="29"/>
      <c r="BT6" s="29">
        <f t="shared" ref="BT6:BT63" si="7">SUM(BD6:BS6)</f>
        <v>91084980.772445902</v>
      </c>
      <c r="BU6" s="29"/>
      <c r="BV6" s="29"/>
      <c r="BW6" s="29"/>
    </row>
    <row r="7" spans="2:75">
      <c r="B7" t="s">
        <v>50</v>
      </c>
      <c r="C7"/>
      <c r="D7"/>
      <c r="E7"/>
      <c r="F7"/>
      <c r="G7"/>
      <c r="H7"/>
      <c r="I7"/>
      <c r="J7"/>
      <c r="K7"/>
      <c r="M7" t="s">
        <v>54</v>
      </c>
      <c r="N7"/>
      <c r="O7"/>
      <c r="P7"/>
      <c r="Q7"/>
      <c r="R7"/>
      <c r="S7"/>
      <c r="T7"/>
      <c r="U7"/>
      <c r="V7"/>
      <c r="AG7" s="28">
        <v>4</v>
      </c>
      <c r="AH7" s="28"/>
      <c r="AI7" s="28"/>
      <c r="AJ7" s="29">
        <f t="shared" si="0"/>
        <v>49420800</v>
      </c>
      <c r="AK7" s="29"/>
      <c r="AL7" s="29"/>
      <c r="AM7" s="29"/>
      <c r="AN7" s="29">
        <f t="shared" si="1"/>
        <v>63539228.360655732</v>
      </c>
      <c r="AO7" s="29"/>
      <c r="AP7" s="29"/>
      <c r="AQ7" s="29"/>
      <c r="AR7" s="29">
        <v>0</v>
      </c>
      <c r="AS7" s="29"/>
      <c r="AT7" s="29"/>
      <c r="AU7" s="29"/>
      <c r="AV7" s="29">
        <v>0</v>
      </c>
      <c r="AW7" s="29"/>
      <c r="AX7" s="29"/>
      <c r="AY7" s="29"/>
      <c r="AZ7" s="29">
        <f t="shared" si="2"/>
        <v>112960028.36065573</v>
      </c>
      <c r="BA7" s="29"/>
      <c r="BB7" s="29"/>
      <c r="BC7" s="29"/>
      <c r="BD7" s="29">
        <f t="shared" si="3"/>
        <v>18819440.640000001</v>
      </c>
      <c r="BE7" s="29"/>
      <c r="BF7" s="29"/>
      <c r="BG7" s="29"/>
      <c r="BH7" s="29">
        <f t="shared" si="4"/>
        <v>31769614.180327866</v>
      </c>
      <c r="BI7" s="29"/>
      <c r="BJ7" s="29"/>
      <c r="BK7" s="29"/>
      <c r="BL7" s="29">
        <f t="shared" si="6"/>
        <v>597696</v>
      </c>
      <c r="BM7" s="29"/>
      <c r="BN7" s="29"/>
      <c r="BO7" s="29"/>
      <c r="BP7" s="29">
        <f t="shared" si="5"/>
        <v>70259890.209600002</v>
      </c>
      <c r="BQ7" s="29"/>
      <c r="BR7" s="29"/>
      <c r="BS7" s="29"/>
      <c r="BT7" s="29">
        <f t="shared" si="7"/>
        <v>121446641.02992786</v>
      </c>
      <c r="BU7" s="29"/>
      <c r="BV7" s="29"/>
      <c r="BW7" s="29"/>
    </row>
    <row r="8" spans="2:75">
      <c r="B8" s="8" t="s">
        <v>49</v>
      </c>
      <c r="C8" s="8"/>
      <c r="D8" s="8"/>
      <c r="E8" s="8"/>
      <c r="F8" s="8"/>
      <c r="G8" s="7">
        <v>1716</v>
      </c>
      <c r="H8" s="7"/>
      <c r="I8" s="7"/>
      <c r="J8" s="9" t="s">
        <v>59</v>
      </c>
      <c r="K8" s="9"/>
      <c r="M8" s="8" t="s">
        <v>49</v>
      </c>
      <c r="N8" s="8"/>
      <c r="O8" s="8"/>
      <c r="P8" s="8"/>
      <c r="Q8" s="8"/>
      <c r="R8" s="7">
        <v>12452</v>
      </c>
      <c r="S8" s="7"/>
      <c r="T8" s="7"/>
      <c r="U8" s="9" t="s">
        <v>58</v>
      </c>
      <c r="V8" s="9"/>
      <c r="AG8" s="28">
        <v>5</v>
      </c>
      <c r="AH8" s="28"/>
      <c r="AI8" s="28"/>
      <c r="AJ8" s="29">
        <f t="shared" si="0"/>
        <v>61776000</v>
      </c>
      <c r="AK8" s="29"/>
      <c r="AL8" s="29"/>
      <c r="AM8" s="29"/>
      <c r="AN8" s="29">
        <f t="shared" si="1"/>
        <v>79424035.450819671</v>
      </c>
      <c r="AO8" s="29"/>
      <c r="AP8" s="29"/>
      <c r="AQ8" s="29"/>
      <c r="AR8" s="29">
        <v>0</v>
      </c>
      <c r="AS8" s="29"/>
      <c r="AT8" s="29"/>
      <c r="AU8" s="29"/>
      <c r="AV8" s="29">
        <v>0</v>
      </c>
      <c r="AW8" s="29"/>
      <c r="AX8" s="29"/>
      <c r="AY8" s="29"/>
      <c r="AZ8" s="29">
        <f t="shared" si="2"/>
        <v>141200035.45081967</v>
      </c>
      <c r="BA8" s="29"/>
      <c r="BB8" s="29"/>
      <c r="BC8" s="29"/>
      <c r="BD8" s="29">
        <f t="shared" si="3"/>
        <v>23524300.800000001</v>
      </c>
      <c r="BE8" s="29"/>
      <c r="BF8" s="29"/>
      <c r="BG8" s="29"/>
      <c r="BH8" s="29">
        <f t="shared" si="4"/>
        <v>39712017.725409836</v>
      </c>
      <c r="BI8" s="29"/>
      <c r="BJ8" s="29"/>
      <c r="BK8" s="29"/>
      <c r="BL8" s="29">
        <f t="shared" si="6"/>
        <v>747120</v>
      </c>
      <c r="BM8" s="29"/>
      <c r="BN8" s="29"/>
      <c r="BO8" s="29"/>
      <c r="BP8" s="29">
        <f t="shared" si="5"/>
        <v>87824862.761999995</v>
      </c>
      <c r="BQ8" s="29"/>
      <c r="BR8" s="29"/>
      <c r="BS8" s="29"/>
      <c r="BT8" s="29">
        <f t="shared" si="7"/>
        <v>151808301.28740984</v>
      </c>
      <c r="BU8" s="29"/>
      <c r="BV8" s="29"/>
      <c r="BW8" s="29"/>
    </row>
    <row r="9" spans="2:75">
      <c r="B9" s="8" t="s">
        <v>51</v>
      </c>
      <c r="C9" s="8"/>
      <c r="D9" s="8"/>
      <c r="E9" s="8"/>
      <c r="F9" s="8"/>
      <c r="G9" s="7">
        <v>16.38</v>
      </c>
      <c r="H9" s="7"/>
      <c r="I9" s="7"/>
      <c r="J9" s="9" t="s">
        <v>52</v>
      </c>
      <c r="K9" s="9"/>
      <c r="M9" s="8" t="s">
        <v>51</v>
      </c>
      <c r="N9" s="8"/>
      <c r="O9" s="8"/>
      <c r="P9" s="8"/>
      <c r="Q9" s="8"/>
      <c r="R9" s="7">
        <v>113.62</v>
      </c>
      <c r="S9" s="7"/>
      <c r="T9" s="7"/>
      <c r="U9" s="9" t="s">
        <v>60</v>
      </c>
      <c r="V9" s="9"/>
      <c r="AG9" s="28">
        <v>6</v>
      </c>
      <c r="AH9" s="28"/>
      <c r="AI9" s="28"/>
      <c r="AJ9" s="29">
        <f t="shared" si="0"/>
        <v>74131200</v>
      </c>
      <c r="AK9" s="29"/>
      <c r="AL9" s="29"/>
      <c r="AM9" s="29"/>
      <c r="AN9" s="29">
        <f t="shared" si="1"/>
        <v>95308842.540983602</v>
      </c>
      <c r="AO9" s="29"/>
      <c r="AP9" s="29"/>
      <c r="AQ9" s="29"/>
      <c r="AR9" s="29">
        <v>0</v>
      </c>
      <c r="AS9" s="29"/>
      <c r="AT9" s="29"/>
      <c r="AU9" s="29"/>
      <c r="AV9" s="29">
        <v>0</v>
      </c>
      <c r="AW9" s="29"/>
      <c r="AX9" s="29"/>
      <c r="AY9" s="29"/>
      <c r="AZ9" s="29">
        <f t="shared" si="2"/>
        <v>169440042.54098362</v>
      </c>
      <c r="BA9" s="29"/>
      <c r="BB9" s="29"/>
      <c r="BC9" s="29"/>
      <c r="BD9" s="29">
        <f t="shared" si="3"/>
        <v>28229160.960000001</v>
      </c>
      <c r="BE9" s="29"/>
      <c r="BF9" s="29"/>
      <c r="BG9" s="29"/>
      <c r="BH9" s="29">
        <f t="shared" si="4"/>
        <v>47654421.270491801</v>
      </c>
      <c r="BI9" s="29"/>
      <c r="BJ9" s="29"/>
      <c r="BK9" s="29"/>
      <c r="BL9" s="29">
        <f t="shared" si="6"/>
        <v>896544</v>
      </c>
      <c r="BM9" s="29"/>
      <c r="BN9" s="29"/>
      <c r="BO9" s="29"/>
      <c r="BP9" s="29">
        <f t="shared" si="5"/>
        <v>105389835.31439999</v>
      </c>
      <c r="BQ9" s="29"/>
      <c r="BR9" s="29"/>
      <c r="BS9" s="29"/>
      <c r="BT9" s="29">
        <f t="shared" si="7"/>
        <v>182169961.54489177</v>
      </c>
      <c r="BU9" s="29"/>
      <c r="BV9" s="29"/>
      <c r="BW9" s="29"/>
    </row>
    <row r="10" spans="2:75">
      <c r="B10" s="1" t="s">
        <v>53</v>
      </c>
      <c r="M10" s="1" t="s">
        <v>53</v>
      </c>
      <c r="AG10" s="28">
        <v>7</v>
      </c>
      <c r="AH10" s="28"/>
      <c r="AI10" s="28"/>
      <c r="AJ10" s="29">
        <f t="shared" si="0"/>
        <v>86486400</v>
      </c>
      <c r="AK10" s="29"/>
      <c r="AL10" s="29"/>
      <c r="AM10" s="29"/>
      <c r="AN10" s="29">
        <f t="shared" si="1"/>
        <v>111193649.63114753</v>
      </c>
      <c r="AO10" s="29"/>
      <c r="AP10" s="29"/>
      <c r="AQ10" s="29"/>
      <c r="AR10" s="29">
        <v>0</v>
      </c>
      <c r="AS10" s="29"/>
      <c r="AT10" s="29"/>
      <c r="AU10" s="29"/>
      <c r="AV10" s="29">
        <v>0</v>
      </c>
      <c r="AW10" s="29"/>
      <c r="AX10" s="29"/>
      <c r="AY10" s="29"/>
      <c r="AZ10" s="29">
        <f t="shared" si="2"/>
        <v>197680049.63114753</v>
      </c>
      <c r="BA10" s="29"/>
      <c r="BB10" s="29"/>
      <c r="BC10" s="29"/>
      <c r="BD10" s="29">
        <f t="shared" si="3"/>
        <v>32934021.120000001</v>
      </c>
      <c r="BE10" s="29"/>
      <c r="BF10" s="29"/>
      <c r="BG10" s="29"/>
      <c r="BH10" s="29">
        <f t="shared" si="4"/>
        <v>55596824.815573767</v>
      </c>
      <c r="BI10" s="29"/>
      <c r="BJ10" s="29"/>
      <c r="BK10" s="29"/>
      <c r="BL10" s="29">
        <f t="shared" si="6"/>
        <v>1045968</v>
      </c>
      <c r="BM10" s="29"/>
      <c r="BN10" s="29"/>
      <c r="BO10" s="29"/>
      <c r="BP10" s="29">
        <f t="shared" si="5"/>
        <v>122954807.86679998</v>
      </c>
      <c r="BQ10" s="29"/>
      <c r="BR10" s="29"/>
      <c r="BS10" s="29"/>
      <c r="BT10" s="29">
        <f t="shared" si="7"/>
        <v>212531621.80237377</v>
      </c>
      <c r="BU10" s="29"/>
      <c r="BV10" s="29"/>
      <c r="BW10" s="29"/>
    </row>
    <row r="11" spans="2:75">
      <c r="B11" s="1"/>
      <c r="M11" s="1"/>
      <c r="AG11" s="28">
        <v>8</v>
      </c>
      <c r="AH11" s="28"/>
      <c r="AI11" s="28"/>
      <c r="AJ11" s="29">
        <f t="shared" si="0"/>
        <v>98841600</v>
      </c>
      <c r="AK11" s="29"/>
      <c r="AL11" s="29"/>
      <c r="AM11" s="29"/>
      <c r="AN11" s="29">
        <f t="shared" si="1"/>
        <v>127078456.72131146</v>
      </c>
      <c r="AO11" s="29"/>
      <c r="AP11" s="29"/>
      <c r="AQ11" s="29"/>
      <c r="AR11" s="29">
        <v>0</v>
      </c>
      <c r="AS11" s="29"/>
      <c r="AT11" s="29"/>
      <c r="AU11" s="29"/>
      <c r="AV11" s="29">
        <v>0</v>
      </c>
      <c r="AW11" s="29"/>
      <c r="AX11" s="29"/>
      <c r="AY11" s="29"/>
      <c r="AZ11" s="29">
        <f t="shared" si="2"/>
        <v>225920056.72131145</v>
      </c>
      <c r="BA11" s="29"/>
      <c r="BB11" s="29"/>
      <c r="BC11" s="29"/>
      <c r="BD11" s="29">
        <f t="shared" si="3"/>
        <v>37638881.280000001</v>
      </c>
      <c r="BE11" s="29"/>
      <c r="BF11" s="29"/>
      <c r="BG11" s="29"/>
      <c r="BH11" s="29">
        <f t="shared" si="4"/>
        <v>63539228.360655732</v>
      </c>
      <c r="BI11" s="29"/>
      <c r="BJ11" s="29"/>
      <c r="BK11" s="29"/>
      <c r="BL11" s="29">
        <f t="shared" si="6"/>
        <v>1195392</v>
      </c>
      <c r="BM11" s="29"/>
      <c r="BN11" s="29"/>
      <c r="BO11" s="29"/>
      <c r="BP11" s="29">
        <f t="shared" si="5"/>
        <v>140519780.41919997</v>
      </c>
      <c r="BQ11" s="29"/>
      <c r="BR11" s="29"/>
      <c r="BS11" s="29"/>
      <c r="BT11" s="29">
        <f t="shared" si="7"/>
        <v>242893282.0598557</v>
      </c>
      <c r="BU11" s="29"/>
      <c r="BV11" s="29"/>
      <c r="BW11" s="29"/>
    </row>
    <row r="12" spans="2:75">
      <c r="B12" s="1" t="s">
        <v>12</v>
      </c>
      <c r="AG12" s="28">
        <v>9</v>
      </c>
      <c r="AH12" s="28"/>
      <c r="AI12" s="28"/>
      <c r="AJ12" s="29">
        <f t="shared" si="0"/>
        <v>111196800</v>
      </c>
      <c r="AK12" s="29"/>
      <c r="AL12" s="29"/>
      <c r="AM12" s="29"/>
      <c r="AN12" s="29">
        <f t="shared" si="1"/>
        <v>142963263.8114754</v>
      </c>
      <c r="AO12" s="29"/>
      <c r="AP12" s="29"/>
      <c r="AQ12" s="29"/>
      <c r="AR12" s="29">
        <v>0</v>
      </c>
      <c r="AS12" s="29"/>
      <c r="AT12" s="29"/>
      <c r="AU12" s="29"/>
      <c r="AV12" s="29">
        <v>0</v>
      </c>
      <c r="AW12" s="29"/>
      <c r="AX12" s="29"/>
      <c r="AY12" s="29"/>
      <c r="AZ12" s="29">
        <f t="shared" si="2"/>
        <v>254160063.8114754</v>
      </c>
      <c r="BA12" s="29"/>
      <c r="BB12" s="29"/>
      <c r="BC12" s="29"/>
      <c r="BD12" s="29">
        <f t="shared" si="3"/>
        <v>42343741.439999998</v>
      </c>
      <c r="BE12" s="29"/>
      <c r="BF12" s="29"/>
      <c r="BG12" s="29"/>
      <c r="BH12" s="29">
        <f t="shared" si="4"/>
        <v>71481631.905737698</v>
      </c>
      <c r="BI12" s="29"/>
      <c r="BJ12" s="29"/>
      <c r="BK12" s="29"/>
      <c r="BL12" s="29">
        <f t="shared" si="6"/>
        <v>1344816</v>
      </c>
      <c r="BM12" s="29"/>
      <c r="BN12" s="29"/>
      <c r="BO12" s="29"/>
      <c r="BP12" s="29">
        <f t="shared" si="5"/>
        <v>158084752.97159997</v>
      </c>
      <c r="BQ12" s="29"/>
      <c r="BR12" s="29"/>
      <c r="BS12" s="29"/>
      <c r="BT12" s="29">
        <f t="shared" si="7"/>
        <v>273254942.31733763</v>
      </c>
      <c r="BU12" s="29"/>
      <c r="BV12" s="29"/>
      <c r="BW12" s="29"/>
    </row>
    <row r="13" spans="2:75">
      <c r="B13" s="8" t="s">
        <v>8</v>
      </c>
      <c r="C13" s="8"/>
      <c r="D13" s="8"/>
      <c r="E13" s="8"/>
      <c r="F13" s="8"/>
      <c r="G13" s="7" t="s">
        <v>5</v>
      </c>
      <c r="H13" s="7"/>
      <c r="I13" s="7"/>
      <c r="J13" s="9" t="s">
        <v>7</v>
      </c>
      <c r="K13" s="9"/>
      <c r="AG13" s="28">
        <v>10</v>
      </c>
      <c r="AH13" s="28"/>
      <c r="AI13" s="28"/>
      <c r="AJ13" s="29">
        <f t="shared" si="0"/>
        <v>123552000</v>
      </c>
      <c r="AK13" s="29"/>
      <c r="AL13" s="29"/>
      <c r="AM13" s="29"/>
      <c r="AN13" s="29">
        <f t="shared" si="1"/>
        <v>158848070.90163934</v>
      </c>
      <c r="AO13" s="29"/>
      <c r="AP13" s="29"/>
      <c r="AQ13" s="29"/>
      <c r="AR13" s="29">
        <v>0</v>
      </c>
      <c r="AS13" s="29"/>
      <c r="AT13" s="29"/>
      <c r="AU13" s="29"/>
      <c r="AV13" s="29">
        <v>0</v>
      </c>
      <c r="AW13" s="29"/>
      <c r="AX13" s="29"/>
      <c r="AY13" s="29"/>
      <c r="AZ13" s="29">
        <f t="shared" si="2"/>
        <v>282400070.90163934</v>
      </c>
      <c r="BA13" s="29"/>
      <c r="BB13" s="29"/>
      <c r="BC13" s="29"/>
      <c r="BD13" s="29">
        <f t="shared" si="3"/>
        <v>47048601.599999994</v>
      </c>
      <c r="BE13" s="29"/>
      <c r="BF13" s="29"/>
      <c r="BG13" s="29"/>
      <c r="BH13" s="29">
        <f t="shared" si="4"/>
        <v>79424035.450819671</v>
      </c>
      <c r="BI13" s="29"/>
      <c r="BJ13" s="29"/>
      <c r="BK13" s="29"/>
      <c r="BL13" s="29">
        <f t="shared" si="6"/>
        <v>1494240</v>
      </c>
      <c r="BM13" s="29"/>
      <c r="BN13" s="29"/>
      <c r="BO13" s="29"/>
      <c r="BP13" s="29">
        <f t="shared" si="5"/>
        <v>175649725.52399996</v>
      </c>
      <c r="BQ13" s="29"/>
      <c r="BR13" s="29"/>
      <c r="BS13" s="29"/>
      <c r="BT13" s="29">
        <f t="shared" si="7"/>
        <v>303616602.57481962</v>
      </c>
      <c r="BU13" s="29"/>
      <c r="BV13" s="29"/>
      <c r="BW13" s="29"/>
    </row>
    <row r="14" spans="2:75">
      <c r="B14" s="8" t="s">
        <v>14</v>
      </c>
      <c r="C14" s="8"/>
      <c r="D14" s="8"/>
      <c r="E14" s="8"/>
      <c r="F14" s="8"/>
      <c r="G14" s="7">
        <v>241</v>
      </c>
      <c r="H14" s="7"/>
      <c r="I14" s="7"/>
      <c r="J14" s="9" t="s">
        <v>13</v>
      </c>
      <c r="K14" s="9"/>
      <c r="AG14" s="28">
        <v>11</v>
      </c>
      <c r="AH14" s="28"/>
      <c r="AI14" s="28"/>
      <c r="AJ14" s="29">
        <f t="shared" si="0"/>
        <v>135907200</v>
      </c>
      <c r="AK14" s="29"/>
      <c r="AL14" s="29"/>
      <c r="AM14" s="29"/>
      <c r="AN14" s="29">
        <f t="shared" si="1"/>
        <v>174732877.99180329</v>
      </c>
      <c r="AO14" s="29"/>
      <c r="AP14" s="29"/>
      <c r="AQ14" s="29"/>
      <c r="AR14" s="29">
        <v>0</v>
      </c>
      <c r="AS14" s="29"/>
      <c r="AT14" s="29"/>
      <c r="AU14" s="29"/>
      <c r="AV14" s="29">
        <v>0</v>
      </c>
      <c r="AW14" s="29"/>
      <c r="AX14" s="29"/>
      <c r="AY14" s="29"/>
      <c r="AZ14" s="29">
        <f t="shared" si="2"/>
        <v>310640077.99180329</v>
      </c>
      <c r="BA14" s="29"/>
      <c r="BB14" s="29"/>
      <c r="BC14" s="29"/>
      <c r="BD14" s="29">
        <f t="shared" si="3"/>
        <v>51753461.75999999</v>
      </c>
      <c r="BE14" s="29"/>
      <c r="BF14" s="29"/>
      <c r="BG14" s="29"/>
      <c r="BH14" s="29">
        <f t="shared" si="4"/>
        <v>87366438.995901644</v>
      </c>
      <c r="BI14" s="29"/>
      <c r="BJ14" s="29"/>
      <c r="BK14" s="29"/>
      <c r="BL14" s="29">
        <f t="shared" si="6"/>
        <v>1643664</v>
      </c>
      <c r="BM14" s="29"/>
      <c r="BN14" s="29"/>
      <c r="BO14" s="29"/>
      <c r="BP14" s="29">
        <f t="shared" si="5"/>
        <v>193214698.07639995</v>
      </c>
      <c r="BQ14" s="29"/>
      <c r="BR14" s="29"/>
      <c r="BS14" s="29"/>
      <c r="BT14" s="29">
        <f t="shared" si="7"/>
        <v>333978262.83230162</v>
      </c>
      <c r="BU14" s="29"/>
      <c r="BV14" s="29"/>
      <c r="BW14" s="29"/>
    </row>
    <row r="15" spans="2:75">
      <c r="B15" s="8" t="s">
        <v>15</v>
      </c>
      <c r="C15" s="8"/>
      <c r="D15" s="8"/>
      <c r="E15" s="8"/>
      <c r="F15" s="8"/>
      <c r="G15" s="7">
        <v>13</v>
      </c>
      <c r="H15" s="7"/>
      <c r="I15" s="7"/>
      <c r="J15" s="9" t="s">
        <v>17</v>
      </c>
      <c r="K15" s="9"/>
      <c r="AG15" s="28">
        <v>12</v>
      </c>
      <c r="AH15" s="28"/>
      <c r="AI15" s="28"/>
      <c r="AJ15" s="29">
        <f t="shared" si="0"/>
        <v>148262400</v>
      </c>
      <c r="AK15" s="29"/>
      <c r="AL15" s="29"/>
      <c r="AM15" s="29"/>
      <c r="AN15" s="29">
        <f t="shared" si="1"/>
        <v>190617685.08196723</v>
      </c>
      <c r="AO15" s="29"/>
      <c r="AP15" s="29"/>
      <c r="AQ15" s="29"/>
      <c r="AR15" s="29">
        <v>0</v>
      </c>
      <c r="AS15" s="29"/>
      <c r="AT15" s="29"/>
      <c r="AU15" s="29"/>
      <c r="AV15" s="29">
        <v>0</v>
      </c>
      <c r="AW15" s="29"/>
      <c r="AX15" s="29"/>
      <c r="AY15" s="29"/>
      <c r="AZ15" s="29">
        <f t="shared" si="2"/>
        <v>338880085.08196723</v>
      </c>
      <c r="BA15" s="29"/>
      <c r="BB15" s="29"/>
      <c r="BC15" s="29"/>
      <c r="BD15" s="29">
        <f t="shared" si="3"/>
        <v>56458321.919999987</v>
      </c>
      <c r="BE15" s="29"/>
      <c r="BF15" s="29"/>
      <c r="BG15" s="29"/>
      <c r="BH15" s="29">
        <f t="shared" si="4"/>
        <v>95308842.540983617</v>
      </c>
      <c r="BI15" s="29"/>
      <c r="BJ15" s="29"/>
      <c r="BK15" s="29"/>
      <c r="BL15" s="29">
        <f t="shared" si="6"/>
        <v>1793088</v>
      </c>
      <c r="BM15" s="29"/>
      <c r="BN15" s="29"/>
      <c r="BO15" s="29"/>
      <c r="BP15" s="29">
        <f t="shared" si="5"/>
        <v>210779670.62879995</v>
      </c>
      <c r="BQ15" s="29"/>
      <c r="BR15" s="29"/>
      <c r="BS15" s="29"/>
      <c r="BT15" s="29">
        <f t="shared" si="7"/>
        <v>364339923.08978355</v>
      </c>
      <c r="BU15" s="29"/>
      <c r="BV15" s="29"/>
      <c r="BW15" s="29"/>
    </row>
    <row r="16" spans="2:75">
      <c r="B16" s="8" t="s">
        <v>20</v>
      </c>
      <c r="C16" s="8"/>
      <c r="D16" s="8"/>
      <c r="E16" s="8"/>
      <c r="F16" s="8"/>
      <c r="G16" s="7">
        <v>1577.49</v>
      </c>
      <c r="H16" s="7"/>
      <c r="I16" s="7"/>
      <c r="J16" s="9" t="s">
        <v>19</v>
      </c>
      <c r="K16" s="9"/>
      <c r="AG16" s="28">
        <v>13</v>
      </c>
      <c r="AH16" s="28"/>
      <c r="AI16" s="28"/>
      <c r="AJ16" s="29">
        <f t="shared" si="0"/>
        <v>160617600</v>
      </c>
      <c r="AK16" s="29"/>
      <c r="AL16" s="29"/>
      <c r="AM16" s="29"/>
      <c r="AN16" s="29">
        <f t="shared" si="1"/>
        <v>206502492.17213118</v>
      </c>
      <c r="AO16" s="29"/>
      <c r="AP16" s="29"/>
      <c r="AQ16" s="29"/>
      <c r="AR16" s="29">
        <v>0</v>
      </c>
      <c r="AS16" s="29"/>
      <c r="AT16" s="29"/>
      <c r="AU16" s="29"/>
      <c r="AV16" s="29">
        <v>0</v>
      </c>
      <c r="AW16" s="29"/>
      <c r="AX16" s="29"/>
      <c r="AY16" s="29"/>
      <c r="AZ16" s="29">
        <f t="shared" si="2"/>
        <v>367120092.17213118</v>
      </c>
      <c r="BA16" s="29"/>
      <c r="BB16" s="29"/>
      <c r="BC16" s="29"/>
      <c r="BD16" s="29">
        <f t="shared" si="3"/>
        <v>61163182.079999983</v>
      </c>
      <c r="BE16" s="29"/>
      <c r="BF16" s="29"/>
      <c r="BG16" s="29"/>
      <c r="BH16" s="29">
        <f t="shared" si="4"/>
        <v>103251246.08606559</v>
      </c>
      <c r="BI16" s="29"/>
      <c r="BJ16" s="29"/>
      <c r="BK16" s="29"/>
      <c r="BL16" s="29">
        <f t="shared" si="6"/>
        <v>1942512</v>
      </c>
      <c r="BM16" s="29"/>
      <c r="BN16" s="29"/>
      <c r="BO16" s="29"/>
      <c r="BP16" s="29">
        <f t="shared" si="5"/>
        <v>228344643.18119994</v>
      </c>
      <c r="BQ16" s="29"/>
      <c r="BR16" s="29"/>
      <c r="BS16" s="29"/>
      <c r="BT16" s="29">
        <f t="shared" si="7"/>
        <v>394701583.34726548</v>
      </c>
      <c r="BU16" s="29"/>
      <c r="BV16" s="29"/>
      <c r="BW16" s="29"/>
    </row>
    <row r="17" spans="2:75">
      <c r="B17" s="10" t="s">
        <v>18</v>
      </c>
      <c r="C17" s="11"/>
      <c r="D17" s="11"/>
      <c r="E17" s="11"/>
      <c r="F17" s="12"/>
      <c r="G17" s="18">
        <v>49</v>
      </c>
      <c r="H17" s="19"/>
      <c r="I17" s="20"/>
      <c r="J17" s="16" t="s">
        <v>4</v>
      </c>
      <c r="K17" s="17"/>
      <c r="AG17" s="28">
        <v>14</v>
      </c>
      <c r="AH17" s="28"/>
      <c r="AI17" s="28"/>
      <c r="AJ17" s="29">
        <f t="shared" si="0"/>
        <v>172972800</v>
      </c>
      <c r="AK17" s="29"/>
      <c r="AL17" s="29"/>
      <c r="AM17" s="29"/>
      <c r="AN17" s="29">
        <f t="shared" si="1"/>
        <v>222387299.26229513</v>
      </c>
      <c r="AO17" s="29"/>
      <c r="AP17" s="29"/>
      <c r="AQ17" s="29"/>
      <c r="AR17" s="29">
        <v>0</v>
      </c>
      <c r="AS17" s="29"/>
      <c r="AT17" s="29"/>
      <c r="AU17" s="29"/>
      <c r="AV17" s="29">
        <v>0</v>
      </c>
      <c r="AW17" s="29"/>
      <c r="AX17" s="29"/>
      <c r="AY17" s="29"/>
      <c r="AZ17" s="29">
        <f t="shared" si="2"/>
        <v>395360099.26229513</v>
      </c>
      <c r="BA17" s="29"/>
      <c r="BB17" s="29"/>
      <c r="BC17" s="29"/>
      <c r="BD17" s="29">
        <f t="shared" si="3"/>
        <v>65868042.23999998</v>
      </c>
      <c r="BE17" s="29"/>
      <c r="BF17" s="29"/>
      <c r="BG17" s="29"/>
      <c r="BH17" s="29">
        <f t="shared" si="4"/>
        <v>111193649.63114756</v>
      </c>
      <c r="BI17" s="29"/>
      <c r="BJ17" s="29"/>
      <c r="BK17" s="29"/>
      <c r="BL17" s="29">
        <f t="shared" si="6"/>
        <v>2091936</v>
      </c>
      <c r="BM17" s="29"/>
      <c r="BN17" s="29"/>
      <c r="BO17" s="29"/>
      <c r="BP17" s="29">
        <f t="shared" si="5"/>
        <v>245909615.73359993</v>
      </c>
      <c r="BQ17" s="29"/>
      <c r="BR17" s="29"/>
      <c r="BS17" s="29"/>
      <c r="BT17" s="29">
        <f t="shared" si="7"/>
        <v>425063243.60474747</v>
      </c>
      <c r="BU17" s="29"/>
      <c r="BV17" s="29"/>
      <c r="BW17" s="29"/>
    </row>
    <row r="18" spans="2:75">
      <c r="B18" s="10" t="s">
        <v>71</v>
      </c>
      <c r="C18" s="11"/>
      <c r="D18" s="11"/>
      <c r="E18" s="11"/>
      <c r="F18" s="12"/>
      <c r="G18" s="13">
        <v>0.6</v>
      </c>
      <c r="H18" s="14"/>
      <c r="I18" s="15"/>
      <c r="J18" s="16" t="s">
        <v>7</v>
      </c>
      <c r="K18" s="17"/>
      <c r="L18" s="1" t="s">
        <v>68</v>
      </c>
      <c r="AG18" s="28">
        <v>15</v>
      </c>
      <c r="AH18" s="28"/>
      <c r="AI18" s="28"/>
      <c r="AJ18" s="29">
        <f t="shared" si="0"/>
        <v>185328000</v>
      </c>
      <c r="AK18" s="29"/>
      <c r="AL18" s="29"/>
      <c r="AM18" s="29"/>
      <c r="AN18" s="29">
        <f t="shared" si="1"/>
        <v>238272106.35245907</v>
      </c>
      <c r="AO18" s="29"/>
      <c r="AP18" s="29"/>
      <c r="AQ18" s="29"/>
      <c r="AR18" s="29">
        <v>0</v>
      </c>
      <c r="AS18" s="29"/>
      <c r="AT18" s="29"/>
      <c r="AU18" s="29"/>
      <c r="AV18" s="29">
        <v>0</v>
      </c>
      <c r="AW18" s="29"/>
      <c r="AX18" s="29"/>
      <c r="AY18" s="29"/>
      <c r="AZ18" s="29">
        <f t="shared" si="2"/>
        <v>423600106.35245907</v>
      </c>
      <c r="BA18" s="29"/>
      <c r="BB18" s="29"/>
      <c r="BC18" s="29"/>
      <c r="BD18" s="29">
        <f t="shared" si="3"/>
        <v>70572902.399999976</v>
      </c>
      <c r="BE18" s="29"/>
      <c r="BF18" s="29"/>
      <c r="BG18" s="29"/>
      <c r="BH18" s="29">
        <f t="shared" si="4"/>
        <v>119136053.17622954</v>
      </c>
      <c r="BI18" s="29"/>
      <c r="BJ18" s="29"/>
      <c r="BK18" s="29"/>
      <c r="BL18" s="29">
        <f t="shared" si="6"/>
        <v>2241360</v>
      </c>
      <c r="BM18" s="29"/>
      <c r="BN18" s="29"/>
      <c r="BO18" s="29"/>
      <c r="BP18" s="29">
        <f t="shared" si="5"/>
        <v>263474588.28599992</v>
      </c>
      <c r="BQ18" s="29"/>
      <c r="BR18" s="29"/>
      <c r="BS18" s="29"/>
      <c r="BT18" s="29">
        <f t="shared" si="7"/>
        <v>455424903.86222947</v>
      </c>
      <c r="BU18" s="29"/>
      <c r="BV18" s="29"/>
      <c r="BW18" s="29"/>
    </row>
    <row r="19" spans="2:75">
      <c r="B19" s="10" t="s">
        <v>71</v>
      </c>
      <c r="C19" s="11"/>
      <c r="D19" s="11"/>
      <c r="E19" s="11"/>
      <c r="F19" s="12"/>
      <c r="G19" s="13">
        <v>0.9</v>
      </c>
      <c r="H19" s="14"/>
      <c r="I19" s="15"/>
      <c r="J19" s="16" t="s">
        <v>7</v>
      </c>
      <c r="K19" s="17"/>
      <c r="L19" s="1" t="s">
        <v>69</v>
      </c>
      <c r="AG19" s="28">
        <v>16</v>
      </c>
      <c r="AH19" s="28"/>
      <c r="AI19" s="28"/>
      <c r="AJ19" s="29">
        <f t="shared" si="0"/>
        <v>197683200</v>
      </c>
      <c r="AK19" s="29"/>
      <c r="AL19" s="29"/>
      <c r="AM19" s="29"/>
      <c r="AN19" s="29">
        <f t="shared" si="1"/>
        <v>254156913.44262302</v>
      </c>
      <c r="AO19" s="29"/>
      <c r="AP19" s="29"/>
      <c r="AQ19" s="29"/>
      <c r="AR19" s="29">
        <v>0</v>
      </c>
      <c r="AS19" s="29"/>
      <c r="AT19" s="29"/>
      <c r="AU19" s="29"/>
      <c r="AV19" s="29">
        <v>0</v>
      </c>
      <c r="AW19" s="29"/>
      <c r="AX19" s="29"/>
      <c r="AY19" s="29"/>
      <c r="AZ19" s="29">
        <f t="shared" si="2"/>
        <v>451840113.44262302</v>
      </c>
      <c r="BA19" s="29"/>
      <c r="BB19" s="29"/>
      <c r="BC19" s="29"/>
      <c r="BD19" s="29">
        <f t="shared" si="3"/>
        <v>75277762.559999973</v>
      </c>
      <c r="BE19" s="29"/>
      <c r="BF19" s="29"/>
      <c r="BG19" s="29"/>
      <c r="BH19" s="29">
        <f t="shared" si="4"/>
        <v>127078456.72131151</v>
      </c>
      <c r="BI19" s="29"/>
      <c r="BJ19" s="29"/>
      <c r="BK19" s="29"/>
      <c r="BL19" s="29">
        <f t="shared" si="6"/>
        <v>2390784</v>
      </c>
      <c r="BM19" s="29"/>
      <c r="BN19" s="29"/>
      <c r="BO19" s="29"/>
      <c r="BP19" s="29">
        <f t="shared" si="5"/>
        <v>281039560.83839995</v>
      </c>
      <c r="BQ19" s="29"/>
      <c r="BR19" s="29"/>
      <c r="BS19" s="29"/>
      <c r="BT19" s="29">
        <f t="shared" si="7"/>
        <v>485786564.1197114</v>
      </c>
      <c r="BU19" s="29"/>
      <c r="BV19" s="29"/>
      <c r="BW19" s="29"/>
    </row>
    <row r="20" spans="2:75">
      <c r="B20" s="10" t="s">
        <v>16</v>
      </c>
      <c r="C20" s="11"/>
      <c r="D20" s="11"/>
      <c r="E20" s="11"/>
      <c r="F20" s="12"/>
      <c r="G20" s="18">
        <f>G16*$G$3*G18</f>
        <v>9464940</v>
      </c>
      <c r="H20" s="19"/>
      <c r="I20" s="20"/>
      <c r="J20" s="16" t="s">
        <v>22</v>
      </c>
      <c r="K20" s="17"/>
      <c r="L20" s="1" t="s">
        <v>68</v>
      </c>
      <c r="AG20" s="28">
        <v>17</v>
      </c>
      <c r="AH20" s="28"/>
      <c r="AI20" s="28"/>
      <c r="AJ20" s="29">
        <f t="shared" si="0"/>
        <v>210038400</v>
      </c>
      <c r="AK20" s="29"/>
      <c r="AL20" s="29"/>
      <c r="AM20" s="29"/>
      <c r="AN20" s="29">
        <f t="shared" si="1"/>
        <v>270041720.53278697</v>
      </c>
      <c r="AO20" s="29"/>
      <c r="AP20" s="29"/>
      <c r="AQ20" s="29"/>
      <c r="AR20" s="29">
        <v>0</v>
      </c>
      <c r="AS20" s="29"/>
      <c r="AT20" s="29"/>
      <c r="AU20" s="29"/>
      <c r="AV20" s="29">
        <v>0</v>
      </c>
      <c r="AW20" s="29"/>
      <c r="AX20" s="29"/>
      <c r="AY20" s="29"/>
      <c r="AZ20" s="29">
        <f t="shared" si="2"/>
        <v>480080120.53278697</v>
      </c>
      <c r="BA20" s="29"/>
      <c r="BB20" s="29"/>
      <c r="BC20" s="29"/>
      <c r="BD20" s="29">
        <f t="shared" si="3"/>
        <v>79982622.719999969</v>
      </c>
      <c r="BE20" s="29"/>
      <c r="BF20" s="29"/>
      <c r="BG20" s="29"/>
      <c r="BH20" s="29">
        <f t="shared" si="4"/>
        <v>135020860.26639348</v>
      </c>
      <c r="BI20" s="29"/>
      <c r="BJ20" s="29"/>
      <c r="BK20" s="29"/>
      <c r="BL20" s="29">
        <f t="shared" si="6"/>
        <v>2540208</v>
      </c>
      <c r="BM20" s="29"/>
      <c r="BN20" s="29"/>
      <c r="BO20" s="29"/>
      <c r="BP20" s="29">
        <f t="shared" si="5"/>
        <v>298604533.39079994</v>
      </c>
      <c r="BQ20" s="29"/>
      <c r="BR20" s="29"/>
      <c r="BS20" s="29"/>
      <c r="BT20" s="29">
        <f t="shared" si="7"/>
        <v>516148224.37719339</v>
      </c>
      <c r="BU20" s="29"/>
      <c r="BV20" s="29"/>
      <c r="BW20" s="29"/>
    </row>
    <row r="21" spans="2:75">
      <c r="B21" s="10" t="s">
        <v>21</v>
      </c>
      <c r="C21" s="11"/>
      <c r="D21" s="11"/>
      <c r="E21" s="11"/>
      <c r="F21" s="12"/>
      <c r="G21" s="18">
        <f>G16*G17/100*G3*G18</f>
        <v>4637820.5999999996</v>
      </c>
      <c r="H21" s="19"/>
      <c r="I21" s="20"/>
      <c r="J21" s="16" t="s">
        <v>22</v>
      </c>
      <c r="K21" s="17"/>
      <c r="L21" s="1" t="s">
        <v>68</v>
      </c>
      <c r="AG21" s="28">
        <v>18</v>
      </c>
      <c r="AH21" s="28"/>
      <c r="AI21" s="28"/>
      <c r="AJ21" s="29">
        <f t="shared" si="0"/>
        <v>222393600</v>
      </c>
      <c r="AK21" s="29"/>
      <c r="AL21" s="29"/>
      <c r="AM21" s="29"/>
      <c r="AN21" s="29">
        <f t="shared" si="1"/>
        <v>285926527.62295091</v>
      </c>
      <c r="AO21" s="29"/>
      <c r="AP21" s="29"/>
      <c r="AQ21" s="29"/>
      <c r="AR21" s="29">
        <v>0</v>
      </c>
      <c r="AS21" s="29"/>
      <c r="AT21" s="29"/>
      <c r="AU21" s="29"/>
      <c r="AV21" s="29">
        <v>0</v>
      </c>
      <c r="AW21" s="29"/>
      <c r="AX21" s="29"/>
      <c r="AY21" s="29"/>
      <c r="AZ21" s="29">
        <f t="shared" si="2"/>
        <v>508320127.62295091</v>
      </c>
      <c r="BA21" s="29"/>
      <c r="BB21" s="29"/>
      <c r="BC21" s="29"/>
      <c r="BD21" s="29">
        <f t="shared" si="3"/>
        <v>84687482.879999965</v>
      </c>
      <c r="BE21" s="29"/>
      <c r="BF21" s="29"/>
      <c r="BG21" s="29"/>
      <c r="BH21" s="29">
        <f t="shared" si="4"/>
        <v>142963263.81147546</v>
      </c>
      <c r="BI21" s="29"/>
      <c r="BJ21" s="29"/>
      <c r="BK21" s="29"/>
      <c r="BL21" s="29">
        <f t="shared" si="6"/>
        <v>2689632</v>
      </c>
      <c r="BM21" s="29"/>
      <c r="BN21" s="29"/>
      <c r="BO21" s="29"/>
      <c r="BP21" s="29">
        <f t="shared" si="5"/>
        <v>316169505.94319993</v>
      </c>
      <c r="BQ21" s="29"/>
      <c r="BR21" s="29"/>
      <c r="BS21" s="29"/>
      <c r="BT21" s="29">
        <f t="shared" si="7"/>
        <v>546509884.63467538</v>
      </c>
      <c r="BU21" s="29"/>
      <c r="BV21" s="29"/>
      <c r="BW21" s="29"/>
    </row>
    <row r="22" spans="2:75">
      <c r="B22" s="10" t="s">
        <v>63</v>
      </c>
      <c r="C22" s="11"/>
      <c r="D22" s="11"/>
      <c r="E22" s="11"/>
      <c r="F22" s="12"/>
      <c r="G22" s="18">
        <f>G20*1000/9760</f>
        <v>969768.44262295077</v>
      </c>
      <c r="H22" s="19"/>
      <c r="I22" s="20"/>
      <c r="J22" s="16" t="s">
        <v>64</v>
      </c>
      <c r="K22" s="17"/>
      <c r="L22" s="1" t="s">
        <v>68</v>
      </c>
      <c r="AG22" s="28">
        <v>19</v>
      </c>
      <c r="AH22" s="28"/>
      <c r="AI22" s="28"/>
      <c r="AJ22" s="29">
        <f t="shared" si="0"/>
        <v>234748800</v>
      </c>
      <c r="AK22" s="29"/>
      <c r="AL22" s="29"/>
      <c r="AM22" s="29"/>
      <c r="AN22" s="29">
        <f t="shared" si="1"/>
        <v>301811334.71311486</v>
      </c>
      <c r="AO22" s="29"/>
      <c r="AP22" s="29"/>
      <c r="AQ22" s="29"/>
      <c r="AR22" s="29">
        <v>0</v>
      </c>
      <c r="AS22" s="29"/>
      <c r="AT22" s="29"/>
      <c r="AU22" s="29"/>
      <c r="AV22" s="29">
        <v>0</v>
      </c>
      <c r="AW22" s="29"/>
      <c r="AX22" s="29"/>
      <c r="AY22" s="29"/>
      <c r="AZ22" s="29">
        <f t="shared" si="2"/>
        <v>536560134.71311486</v>
      </c>
      <c r="BA22" s="29"/>
      <c r="BB22" s="29"/>
      <c r="BC22" s="29"/>
      <c r="BD22" s="29">
        <f t="shared" si="3"/>
        <v>89392343.039999962</v>
      </c>
      <c r="BE22" s="29"/>
      <c r="BF22" s="29"/>
      <c r="BG22" s="29"/>
      <c r="BH22" s="29">
        <f t="shared" si="4"/>
        <v>150905667.35655743</v>
      </c>
      <c r="BI22" s="29"/>
      <c r="BJ22" s="29"/>
      <c r="BK22" s="29"/>
      <c r="BL22" s="29">
        <f t="shared" si="6"/>
        <v>2839056</v>
      </c>
      <c r="BM22" s="29"/>
      <c r="BN22" s="29"/>
      <c r="BO22" s="29"/>
      <c r="BP22" s="29">
        <f t="shared" si="5"/>
        <v>333734478.49559993</v>
      </c>
      <c r="BQ22" s="29"/>
      <c r="BR22" s="29"/>
      <c r="BS22" s="29"/>
      <c r="BT22" s="29">
        <f t="shared" si="7"/>
        <v>576871544.89215732</v>
      </c>
      <c r="BU22" s="29"/>
      <c r="BV22" s="29"/>
      <c r="BW22" s="29"/>
    </row>
    <row r="23" spans="2:75">
      <c r="B23" s="10" t="s">
        <v>65</v>
      </c>
      <c r="C23" s="11"/>
      <c r="D23" s="11"/>
      <c r="E23" s="11"/>
      <c r="F23" s="12"/>
      <c r="G23" s="18">
        <f>G21*1000/9760</f>
        <v>475186.53688524588</v>
      </c>
      <c r="H23" s="19"/>
      <c r="I23" s="20"/>
      <c r="J23" s="16" t="s">
        <v>64</v>
      </c>
      <c r="K23" s="17"/>
      <c r="L23" s="1" t="s">
        <v>68</v>
      </c>
      <c r="AG23" s="28">
        <v>20</v>
      </c>
      <c r="AH23" s="28"/>
      <c r="AI23" s="28"/>
      <c r="AJ23" s="29">
        <f t="shared" si="0"/>
        <v>247104000</v>
      </c>
      <c r="AK23" s="29"/>
      <c r="AL23" s="29"/>
      <c r="AM23" s="29"/>
      <c r="AN23" s="29">
        <f t="shared" si="1"/>
        <v>317696141.8032788</v>
      </c>
      <c r="AO23" s="29"/>
      <c r="AP23" s="29"/>
      <c r="AQ23" s="29"/>
      <c r="AR23" s="29">
        <v>0</v>
      </c>
      <c r="AS23" s="29"/>
      <c r="AT23" s="29"/>
      <c r="AU23" s="29"/>
      <c r="AV23" s="29">
        <v>0</v>
      </c>
      <c r="AW23" s="29"/>
      <c r="AX23" s="29"/>
      <c r="AY23" s="29"/>
      <c r="AZ23" s="29">
        <f t="shared" si="2"/>
        <v>564800141.8032788</v>
      </c>
      <c r="BA23" s="29"/>
      <c r="BB23" s="29"/>
      <c r="BC23" s="29"/>
      <c r="BD23" s="29">
        <f t="shared" si="3"/>
        <v>94097203.199999958</v>
      </c>
      <c r="BE23" s="29"/>
      <c r="BF23" s="29"/>
      <c r="BG23" s="29"/>
      <c r="BH23" s="29">
        <f t="shared" si="4"/>
        <v>158848070.9016394</v>
      </c>
      <c r="BI23" s="29"/>
      <c r="BJ23" s="29"/>
      <c r="BK23" s="29"/>
      <c r="BL23" s="29">
        <f t="shared" si="6"/>
        <v>2988480</v>
      </c>
      <c r="BM23" s="29"/>
      <c r="BN23" s="29"/>
      <c r="BO23" s="29"/>
      <c r="BP23" s="29">
        <f t="shared" si="5"/>
        <v>351299451.04799992</v>
      </c>
      <c r="BQ23" s="29"/>
      <c r="BR23" s="29"/>
      <c r="BS23" s="29"/>
      <c r="BT23" s="29">
        <f t="shared" si="7"/>
        <v>607233205.14963925</v>
      </c>
      <c r="BU23" s="29"/>
      <c r="BV23" s="29"/>
      <c r="BW23" s="29"/>
    </row>
    <row r="24" spans="2:75">
      <c r="B24" s="10" t="s">
        <v>16</v>
      </c>
      <c r="C24" s="11"/>
      <c r="D24" s="11"/>
      <c r="E24" s="11"/>
      <c r="F24" s="12"/>
      <c r="G24" s="18">
        <f>G16*$G$3*G19</f>
        <v>14197410</v>
      </c>
      <c r="H24" s="19"/>
      <c r="I24" s="20"/>
      <c r="J24" s="16" t="s">
        <v>22</v>
      </c>
      <c r="K24" s="17"/>
      <c r="L24" s="1" t="s">
        <v>69</v>
      </c>
      <c r="AG24" s="28">
        <v>21</v>
      </c>
      <c r="AH24" s="28"/>
      <c r="AI24" s="28"/>
      <c r="AJ24" s="29">
        <f t="shared" si="0"/>
        <v>259459200</v>
      </c>
      <c r="AK24" s="29"/>
      <c r="AL24" s="29"/>
      <c r="AM24" s="29"/>
      <c r="AN24" s="29">
        <f t="shared" si="1"/>
        <v>333580948.89344275</v>
      </c>
      <c r="AO24" s="29"/>
      <c r="AP24" s="29"/>
      <c r="AQ24" s="29"/>
      <c r="AR24" s="29">
        <v>0</v>
      </c>
      <c r="AS24" s="29"/>
      <c r="AT24" s="29"/>
      <c r="AU24" s="29"/>
      <c r="AV24" s="29">
        <v>0</v>
      </c>
      <c r="AW24" s="29"/>
      <c r="AX24" s="29"/>
      <c r="AY24" s="29"/>
      <c r="AZ24" s="29">
        <f t="shared" si="2"/>
        <v>593040148.89344275</v>
      </c>
      <c r="BA24" s="29"/>
      <c r="BB24" s="29"/>
      <c r="BC24" s="29"/>
      <c r="BD24" s="29">
        <f t="shared" si="3"/>
        <v>98802063.359999955</v>
      </c>
      <c r="BE24" s="29"/>
      <c r="BF24" s="29"/>
      <c r="BG24" s="29"/>
      <c r="BH24" s="29">
        <f t="shared" si="4"/>
        <v>166790474.44672137</v>
      </c>
      <c r="BI24" s="29"/>
      <c r="BJ24" s="29"/>
      <c r="BK24" s="29"/>
      <c r="BL24" s="29">
        <f t="shared" si="6"/>
        <v>3137904</v>
      </c>
      <c r="BM24" s="29"/>
      <c r="BN24" s="29"/>
      <c r="BO24" s="29"/>
      <c r="BP24" s="29">
        <f t="shared" si="5"/>
        <v>368864423.60039991</v>
      </c>
      <c r="BQ24" s="29"/>
      <c r="BR24" s="29"/>
      <c r="BS24" s="29"/>
      <c r="BT24" s="29">
        <f t="shared" si="7"/>
        <v>637594865.40712118</v>
      </c>
      <c r="BU24" s="29"/>
      <c r="BV24" s="29"/>
      <c r="BW24" s="29"/>
    </row>
    <row r="25" spans="2:75">
      <c r="B25" s="10" t="s">
        <v>21</v>
      </c>
      <c r="C25" s="11"/>
      <c r="D25" s="11"/>
      <c r="E25" s="11"/>
      <c r="F25" s="12"/>
      <c r="G25" s="18">
        <f>G16*G17/100*G3*G19</f>
        <v>6956730.9000000004</v>
      </c>
      <c r="H25" s="19"/>
      <c r="I25" s="20"/>
      <c r="J25" s="16" t="s">
        <v>22</v>
      </c>
      <c r="K25" s="17"/>
      <c r="L25" s="1" t="s">
        <v>69</v>
      </c>
      <c r="AG25" s="28">
        <v>22</v>
      </c>
      <c r="AH25" s="28"/>
      <c r="AI25" s="28"/>
      <c r="AJ25" s="29">
        <f t="shared" si="0"/>
        <v>271814400</v>
      </c>
      <c r="AK25" s="29"/>
      <c r="AL25" s="29"/>
      <c r="AM25" s="29"/>
      <c r="AN25" s="29">
        <f t="shared" si="1"/>
        <v>349465755.9836067</v>
      </c>
      <c r="AO25" s="29"/>
      <c r="AP25" s="29"/>
      <c r="AQ25" s="29"/>
      <c r="AR25" s="29">
        <v>0</v>
      </c>
      <c r="AS25" s="29"/>
      <c r="AT25" s="29"/>
      <c r="AU25" s="29"/>
      <c r="AV25" s="29">
        <v>0</v>
      </c>
      <c r="AW25" s="29"/>
      <c r="AX25" s="29"/>
      <c r="AY25" s="29"/>
      <c r="AZ25" s="29">
        <f t="shared" si="2"/>
        <v>621280155.9836067</v>
      </c>
      <c r="BA25" s="29"/>
      <c r="BB25" s="29"/>
      <c r="BC25" s="29"/>
      <c r="BD25" s="29">
        <f t="shared" si="3"/>
        <v>103506923.51999995</v>
      </c>
      <c r="BE25" s="29"/>
      <c r="BF25" s="29"/>
      <c r="BG25" s="29"/>
      <c r="BH25" s="29">
        <f t="shared" si="4"/>
        <v>174732877.99180335</v>
      </c>
      <c r="BI25" s="29"/>
      <c r="BJ25" s="29"/>
      <c r="BK25" s="29"/>
      <c r="BL25" s="29">
        <f t="shared" si="6"/>
        <v>3287328</v>
      </c>
      <c r="BM25" s="29"/>
      <c r="BN25" s="29"/>
      <c r="BO25" s="29"/>
      <c r="BP25" s="29">
        <f t="shared" si="5"/>
        <v>386429396.1527999</v>
      </c>
      <c r="BQ25" s="29"/>
      <c r="BR25" s="29"/>
      <c r="BS25" s="29"/>
      <c r="BT25" s="29">
        <f t="shared" si="7"/>
        <v>667956525.66460323</v>
      </c>
      <c r="BU25" s="29"/>
      <c r="BV25" s="29"/>
      <c r="BW25" s="29"/>
    </row>
    <row r="26" spans="2:75">
      <c r="B26" s="10" t="s">
        <v>63</v>
      </c>
      <c r="C26" s="11"/>
      <c r="D26" s="11"/>
      <c r="E26" s="11"/>
      <c r="F26" s="12"/>
      <c r="G26" s="18">
        <f>G24*1000/9760-G22</f>
        <v>484884.22131147538</v>
      </c>
      <c r="H26" s="19"/>
      <c r="I26" s="20"/>
      <c r="J26" s="16" t="s">
        <v>64</v>
      </c>
      <c r="K26" s="17"/>
      <c r="L26" s="1" t="s">
        <v>69</v>
      </c>
      <c r="AG26" s="28">
        <v>23</v>
      </c>
      <c r="AH26" s="28"/>
      <c r="AI26" s="28"/>
      <c r="AJ26" s="29">
        <f t="shared" si="0"/>
        <v>284169600</v>
      </c>
      <c r="AK26" s="29"/>
      <c r="AL26" s="29"/>
      <c r="AM26" s="29"/>
      <c r="AN26" s="29">
        <f t="shared" si="1"/>
        <v>365350563.07377064</v>
      </c>
      <c r="AO26" s="29"/>
      <c r="AP26" s="29"/>
      <c r="AQ26" s="29"/>
      <c r="AR26" s="29">
        <v>0</v>
      </c>
      <c r="AS26" s="29"/>
      <c r="AT26" s="29"/>
      <c r="AU26" s="29"/>
      <c r="AV26" s="29">
        <v>0</v>
      </c>
      <c r="AW26" s="29"/>
      <c r="AX26" s="29"/>
      <c r="AY26" s="29"/>
      <c r="AZ26" s="29">
        <f t="shared" si="2"/>
        <v>649520163.07377064</v>
      </c>
      <c r="BA26" s="29"/>
      <c r="BB26" s="29"/>
      <c r="BC26" s="29"/>
      <c r="BD26" s="29">
        <f t="shared" si="3"/>
        <v>108211783.67999995</v>
      </c>
      <c r="BE26" s="29"/>
      <c r="BF26" s="29"/>
      <c r="BG26" s="29"/>
      <c r="BH26" s="29">
        <f t="shared" si="4"/>
        <v>182675281.53688532</v>
      </c>
      <c r="BI26" s="29"/>
      <c r="BJ26" s="29"/>
      <c r="BK26" s="29"/>
      <c r="BL26" s="29">
        <f t="shared" si="6"/>
        <v>3436752</v>
      </c>
      <c r="BM26" s="29"/>
      <c r="BN26" s="29"/>
      <c r="BO26" s="29"/>
      <c r="BP26" s="29">
        <f t="shared" si="5"/>
        <v>403994368.7051999</v>
      </c>
      <c r="BQ26" s="29"/>
      <c r="BR26" s="29"/>
      <c r="BS26" s="29"/>
      <c r="BT26" s="29">
        <f t="shared" si="7"/>
        <v>698318185.92208517</v>
      </c>
      <c r="BU26" s="29"/>
      <c r="BV26" s="29"/>
      <c r="BW26" s="29"/>
    </row>
    <row r="27" spans="2:75">
      <c r="B27" s="10" t="s">
        <v>67</v>
      </c>
      <c r="C27" s="11"/>
      <c r="D27" s="11"/>
      <c r="E27" s="11"/>
      <c r="F27" s="12"/>
      <c r="G27" s="18">
        <f>G25/1000/45*1000</f>
        <v>154594.01999999999</v>
      </c>
      <c r="H27" s="19"/>
      <c r="I27" s="20"/>
      <c r="J27" s="16" t="s">
        <v>66</v>
      </c>
      <c r="K27" s="17"/>
      <c r="L27" s="1" t="s">
        <v>69</v>
      </c>
      <c r="AG27" s="28">
        <v>24</v>
      </c>
      <c r="AH27" s="28"/>
      <c r="AI27" s="28"/>
      <c r="AJ27" s="29">
        <f t="shared" si="0"/>
        <v>296524800</v>
      </c>
      <c r="AK27" s="29"/>
      <c r="AL27" s="29"/>
      <c r="AM27" s="29"/>
      <c r="AN27" s="29">
        <f t="shared" si="1"/>
        <v>381235370.16393459</v>
      </c>
      <c r="AO27" s="29"/>
      <c r="AP27" s="29"/>
      <c r="AQ27" s="29"/>
      <c r="AR27" s="29">
        <v>0</v>
      </c>
      <c r="AS27" s="29"/>
      <c r="AT27" s="29"/>
      <c r="AU27" s="29"/>
      <c r="AV27" s="29">
        <v>0</v>
      </c>
      <c r="AW27" s="29"/>
      <c r="AX27" s="29"/>
      <c r="AY27" s="29"/>
      <c r="AZ27" s="29">
        <f t="shared" si="2"/>
        <v>677760170.16393459</v>
      </c>
      <c r="BA27" s="29"/>
      <c r="BB27" s="29"/>
      <c r="BC27" s="29"/>
      <c r="BD27" s="29">
        <f t="shared" si="3"/>
        <v>112916643.83999994</v>
      </c>
      <c r="BE27" s="29"/>
      <c r="BF27" s="29"/>
      <c r="BG27" s="29"/>
      <c r="BH27" s="29">
        <f t="shared" si="4"/>
        <v>190617685.08196729</v>
      </c>
      <c r="BI27" s="29"/>
      <c r="BJ27" s="29"/>
      <c r="BK27" s="29"/>
      <c r="BL27" s="29">
        <f t="shared" si="6"/>
        <v>3586176</v>
      </c>
      <c r="BM27" s="29"/>
      <c r="BN27" s="29"/>
      <c r="BO27" s="29"/>
      <c r="BP27" s="29">
        <f t="shared" si="5"/>
        <v>421559341.25759989</v>
      </c>
      <c r="BQ27" s="29"/>
      <c r="BR27" s="29"/>
      <c r="BS27" s="29"/>
      <c r="BT27" s="29">
        <f t="shared" si="7"/>
        <v>728679846.1795671</v>
      </c>
      <c r="BU27" s="29"/>
      <c r="BV27" s="29"/>
      <c r="BW27" s="29"/>
    </row>
    <row r="28" spans="2:75">
      <c r="B28" s="1" t="s">
        <v>28</v>
      </c>
      <c r="AG28" s="28">
        <v>25</v>
      </c>
      <c r="AH28" s="28"/>
      <c r="AI28" s="28"/>
      <c r="AJ28" s="29">
        <f t="shared" si="0"/>
        <v>308880000</v>
      </c>
      <c r="AK28" s="29"/>
      <c r="AL28" s="29"/>
      <c r="AM28" s="29"/>
      <c r="AN28" s="29">
        <f t="shared" si="1"/>
        <v>397120177.25409853</v>
      </c>
      <c r="AO28" s="29"/>
      <c r="AP28" s="29"/>
      <c r="AQ28" s="29"/>
      <c r="AR28" s="29">
        <v>0</v>
      </c>
      <c r="AS28" s="29"/>
      <c r="AT28" s="29"/>
      <c r="AU28" s="29"/>
      <c r="AV28" s="29">
        <v>0</v>
      </c>
      <c r="AW28" s="29"/>
      <c r="AX28" s="29"/>
      <c r="AY28" s="29"/>
      <c r="AZ28" s="29">
        <f t="shared" si="2"/>
        <v>706000177.25409853</v>
      </c>
      <c r="BA28" s="29"/>
      <c r="BB28" s="29"/>
      <c r="BC28" s="29"/>
      <c r="BD28" s="29">
        <f t="shared" si="3"/>
        <v>117621503.99999994</v>
      </c>
      <c r="BE28" s="29"/>
      <c r="BF28" s="29"/>
      <c r="BG28" s="29"/>
      <c r="BH28" s="29">
        <f t="shared" si="4"/>
        <v>198560088.62704927</v>
      </c>
      <c r="BI28" s="29"/>
      <c r="BJ28" s="29"/>
      <c r="BK28" s="29"/>
      <c r="BL28" s="29">
        <f t="shared" si="6"/>
        <v>3735600</v>
      </c>
      <c r="BM28" s="29"/>
      <c r="BN28" s="29"/>
      <c r="BO28" s="29"/>
      <c r="BP28" s="29">
        <f t="shared" si="5"/>
        <v>439124313.80999988</v>
      </c>
      <c r="BQ28" s="29"/>
      <c r="BR28" s="29"/>
      <c r="BS28" s="29"/>
      <c r="BT28" s="29">
        <f t="shared" si="7"/>
        <v>759041506.43704915</v>
      </c>
      <c r="BU28" s="29"/>
      <c r="BV28" s="29"/>
      <c r="BW28" s="29"/>
    </row>
    <row r="29" spans="2:75">
      <c r="B29" t="s">
        <v>29</v>
      </c>
      <c r="AG29" s="28">
        <v>26</v>
      </c>
      <c r="AH29" s="28"/>
      <c r="AI29" s="28"/>
      <c r="AJ29" s="29">
        <f t="shared" si="0"/>
        <v>321235200</v>
      </c>
      <c r="AK29" s="29"/>
      <c r="AL29" s="29"/>
      <c r="AM29" s="29"/>
      <c r="AN29" s="29">
        <f t="shared" si="1"/>
        <v>413004984.34426248</v>
      </c>
      <c r="AO29" s="29"/>
      <c r="AP29" s="29"/>
      <c r="AQ29" s="29"/>
      <c r="AR29" s="29">
        <v>0</v>
      </c>
      <c r="AS29" s="29"/>
      <c r="AT29" s="29"/>
      <c r="AU29" s="29"/>
      <c r="AV29" s="29">
        <v>0</v>
      </c>
      <c r="AW29" s="29"/>
      <c r="AX29" s="29"/>
      <c r="AY29" s="29"/>
      <c r="AZ29" s="29">
        <f t="shared" si="2"/>
        <v>734240184.34426248</v>
      </c>
      <c r="BA29" s="29"/>
      <c r="BB29" s="29"/>
      <c r="BC29" s="29"/>
      <c r="BD29" s="29">
        <f t="shared" si="3"/>
        <v>122326364.15999994</v>
      </c>
      <c r="BE29" s="29"/>
      <c r="BF29" s="29"/>
      <c r="BG29" s="29"/>
      <c r="BH29" s="29">
        <f t="shared" si="4"/>
        <v>206502492.17213124</v>
      </c>
      <c r="BI29" s="29"/>
      <c r="BJ29" s="29"/>
      <c r="BK29" s="29"/>
      <c r="BL29" s="29">
        <f t="shared" si="6"/>
        <v>3885024</v>
      </c>
      <c r="BM29" s="29"/>
      <c r="BN29" s="29"/>
      <c r="BO29" s="29"/>
      <c r="BP29" s="29">
        <f t="shared" si="5"/>
        <v>456689286.36239988</v>
      </c>
      <c r="BQ29" s="29"/>
      <c r="BR29" s="29"/>
      <c r="BS29" s="29"/>
      <c r="BT29" s="29">
        <f t="shared" si="7"/>
        <v>789403166.69453096</v>
      </c>
      <c r="BU29" s="29"/>
      <c r="BV29" s="29"/>
      <c r="BW29" s="29"/>
    </row>
    <row r="30" spans="2:75">
      <c r="AG30" s="28">
        <v>27</v>
      </c>
      <c r="AH30" s="28"/>
      <c r="AI30" s="28"/>
      <c r="AJ30" s="29">
        <f t="shared" si="0"/>
        <v>333590400</v>
      </c>
      <c r="AK30" s="29"/>
      <c r="AL30" s="29"/>
      <c r="AM30" s="29"/>
      <c r="AN30" s="29">
        <f t="shared" si="1"/>
        <v>428889791.43442643</v>
      </c>
      <c r="AO30" s="29"/>
      <c r="AP30" s="29"/>
      <c r="AQ30" s="29"/>
      <c r="AR30" s="29">
        <v>0</v>
      </c>
      <c r="AS30" s="29"/>
      <c r="AT30" s="29"/>
      <c r="AU30" s="29"/>
      <c r="AV30" s="29">
        <v>0</v>
      </c>
      <c r="AW30" s="29"/>
      <c r="AX30" s="29"/>
      <c r="AY30" s="29"/>
      <c r="AZ30" s="29">
        <f t="shared" si="2"/>
        <v>762480191.43442643</v>
      </c>
      <c r="BA30" s="29"/>
      <c r="BB30" s="29"/>
      <c r="BC30" s="29"/>
      <c r="BD30" s="29">
        <f t="shared" si="3"/>
        <v>127031224.31999993</v>
      </c>
      <c r="BE30" s="29"/>
      <c r="BF30" s="29"/>
      <c r="BG30" s="29"/>
      <c r="BH30" s="29">
        <f t="shared" si="4"/>
        <v>214444895.71721321</v>
      </c>
      <c r="BI30" s="29"/>
      <c r="BJ30" s="29"/>
      <c r="BK30" s="29"/>
      <c r="BL30" s="29">
        <f t="shared" si="6"/>
        <v>4034448</v>
      </c>
      <c r="BM30" s="29"/>
      <c r="BN30" s="29"/>
      <c r="BO30" s="29"/>
      <c r="BP30" s="29">
        <f t="shared" si="5"/>
        <v>474254258.91479987</v>
      </c>
      <c r="BQ30" s="29"/>
      <c r="BR30" s="29"/>
      <c r="BS30" s="29"/>
      <c r="BT30" s="29">
        <f t="shared" si="7"/>
        <v>819764826.95201302</v>
      </c>
      <c r="BU30" s="29"/>
      <c r="BV30" s="29"/>
      <c r="BW30" s="29"/>
    </row>
    <row r="31" spans="2:75">
      <c r="B31" s="1" t="s">
        <v>23</v>
      </c>
      <c r="AG31" s="28">
        <v>28</v>
      </c>
      <c r="AH31" s="28"/>
      <c r="AI31" s="28"/>
      <c r="AJ31" s="29">
        <f t="shared" si="0"/>
        <v>345945600</v>
      </c>
      <c r="AK31" s="29"/>
      <c r="AL31" s="29"/>
      <c r="AM31" s="29"/>
      <c r="AN31" s="29">
        <f t="shared" si="1"/>
        <v>444774598.52459037</v>
      </c>
      <c r="AO31" s="29"/>
      <c r="AP31" s="29"/>
      <c r="AQ31" s="29"/>
      <c r="AR31" s="29">
        <v>0</v>
      </c>
      <c r="AS31" s="29"/>
      <c r="AT31" s="29"/>
      <c r="AU31" s="29"/>
      <c r="AV31" s="29">
        <v>0</v>
      </c>
      <c r="AW31" s="29"/>
      <c r="AX31" s="29"/>
      <c r="AY31" s="29"/>
      <c r="AZ31" s="29">
        <f t="shared" si="2"/>
        <v>790720198.52459037</v>
      </c>
      <c r="BA31" s="29"/>
      <c r="BB31" s="29"/>
      <c r="BC31" s="29"/>
      <c r="BD31" s="29">
        <f t="shared" si="3"/>
        <v>131736084.47999993</v>
      </c>
      <c r="BE31" s="29"/>
      <c r="BF31" s="29"/>
      <c r="BG31" s="29"/>
      <c r="BH31" s="29">
        <f t="shared" si="4"/>
        <v>222387299.26229519</v>
      </c>
      <c r="BI31" s="29"/>
      <c r="BJ31" s="29"/>
      <c r="BK31" s="29"/>
      <c r="BL31" s="29">
        <f t="shared" si="6"/>
        <v>4183872</v>
      </c>
      <c r="BM31" s="29"/>
      <c r="BN31" s="29"/>
      <c r="BO31" s="29"/>
      <c r="BP31" s="29">
        <f t="shared" si="5"/>
        <v>491819231.46719986</v>
      </c>
      <c r="BQ31" s="29"/>
      <c r="BR31" s="29"/>
      <c r="BS31" s="29"/>
      <c r="BT31" s="29">
        <f t="shared" si="7"/>
        <v>850126487.20949507</v>
      </c>
      <c r="BU31" s="29"/>
      <c r="BV31" s="29"/>
      <c r="BW31" s="29"/>
    </row>
    <row r="32" spans="2:75">
      <c r="B32" s="8" t="s">
        <v>8</v>
      </c>
      <c r="C32" s="8"/>
      <c r="D32" s="8"/>
      <c r="E32" s="8"/>
      <c r="F32" s="8"/>
      <c r="G32" s="7" t="s">
        <v>5</v>
      </c>
      <c r="H32" s="7"/>
      <c r="I32" s="7"/>
      <c r="J32" s="9" t="s">
        <v>7</v>
      </c>
      <c r="K32" s="9"/>
      <c r="AG32" s="28">
        <v>29</v>
      </c>
      <c r="AH32" s="28"/>
      <c r="AI32" s="28"/>
      <c r="AJ32" s="29">
        <f t="shared" si="0"/>
        <v>358300800</v>
      </c>
      <c r="AK32" s="29"/>
      <c r="AL32" s="29"/>
      <c r="AM32" s="29"/>
      <c r="AN32" s="29">
        <f t="shared" si="1"/>
        <v>460659405.61475432</v>
      </c>
      <c r="AO32" s="29"/>
      <c r="AP32" s="29"/>
      <c r="AQ32" s="29"/>
      <c r="AR32" s="29">
        <v>0</v>
      </c>
      <c r="AS32" s="29"/>
      <c r="AT32" s="29"/>
      <c r="AU32" s="29"/>
      <c r="AV32" s="29">
        <v>0</v>
      </c>
      <c r="AW32" s="29"/>
      <c r="AX32" s="29"/>
      <c r="AY32" s="29"/>
      <c r="AZ32" s="29">
        <f t="shared" si="2"/>
        <v>818960205.61475432</v>
      </c>
      <c r="BA32" s="29"/>
      <c r="BB32" s="29"/>
      <c r="BC32" s="29"/>
      <c r="BD32" s="29">
        <f t="shared" si="3"/>
        <v>136440944.63999993</v>
      </c>
      <c r="BE32" s="29"/>
      <c r="BF32" s="29"/>
      <c r="BG32" s="29"/>
      <c r="BH32" s="29">
        <f t="shared" si="4"/>
        <v>230329702.80737716</v>
      </c>
      <c r="BI32" s="29"/>
      <c r="BJ32" s="29"/>
      <c r="BK32" s="29"/>
      <c r="BL32" s="29">
        <f t="shared" si="6"/>
        <v>4333296</v>
      </c>
      <c r="BM32" s="29"/>
      <c r="BN32" s="29"/>
      <c r="BO32" s="29"/>
      <c r="BP32" s="29">
        <f t="shared" si="5"/>
        <v>509384204.01959985</v>
      </c>
      <c r="BQ32" s="29"/>
      <c r="BR32" s="29"/>
      <c r="BS32" s="29"/>
      <c r="BT32" s="29">
        <f t="shared" si="7"/>
        <v>880488147.46697688</v>
      </c>
      <c r="BU32" s="29"/>
      <c r="BV32" s="29"/>
      <c r="BW32" s="29"/>
    </row>
    <row r="33" spans="2:75">
      <c r="B33" s="8" t="s">
        <v>24</v>
      </c>
      <c r="C33" s="8"/>
      <c r="D33" s="8"/>
      <c r="E33" s="8"/>
      <c r="F33" s="8"/>
      <c r="G33" s="7">
        <v>150</v>
      </c>
      <c r="H33" s="7"/>
      <c r="I33" s="7"/>
      <c r="J33" s="9" t="s">
        <v>25</v>
      </c>
      <c r="K33" s="9"/>
      <c r="AG33" s="28">
        <v>30</v>
      </c>
      <c r="AH33" s="28"/>
      <c r="AI33" s="28"/>
      <c r="AJ33" s="29">
        <f t="shared" si="0"/>
        <v>370656000</v>
      </c>
      <c r="AK33" s="29"/>
      <c r="AL33" s="29"/>
      <c r="AM33" s="29"/>
      <c r="AN33" s="29">
        <f t="shared" si="1"/>
        <v>476544212.70491827</v>
      </c>
      <c r="AO33" s="29"/>
      <c r="AP33" s="29"/>
      <c r="AQ33" s="29"/>
      <c r="AR33" s="29">
        <v>0</v>
      </c>
      <c r="AS33" s="29"/>
      <c r="AT33" s="29"/>
      <c r="AU33" s="29"/>
      <c r="AV33" s="29">
        <v>0</v>
      </c>
      <c r="AW33" s="29"/>
      <c r="AX33" s="29"/>
      <c r="AY33" s="29"/>
      <c r="AZ33" s="29">
        <f t="shared" si="2"/>
        <v>847200212.70491827</v>
      </c>
      <c r="BA33" s="29"/>
      <c r="BB33" s="29"/>
      <c r="BC33" s="29"/>
      <c r="BD33" s="29">
        <f t="shared" si="3"/>
        <v>141145804.79999992</v>
      </c>
      <c r="BE33" s="29"/>
      <c r="BF33" s="29"/>
      <c r="BG33" s="29"/>
      <c r="BH33" s="29">
        <f t="shared" si="4"/>
        <v>238272106.35245913</v>
      </c>
      <c r="BI33" s="29"/>
      <c r="BJ33" s="29"/>
      <c r="BK33" s="29"/>
      <c r="BL33" s="29">
        <f t="shared" si="6"/>
        <v>4482720</v>
      </c>
      <c r="BM33" s="29"/>
      <c r="BN33" s="29"/>
      <c r="BO33" s="29"/>
      <c r="BP33" s="29">
        <f t="shared" si="5"/>
        <v>526949176.57199985</v>
      </c>
      <c r="BQ33" s="29"/>
      <c r="BR33" s="29"/>
      <c r="BS33" s="29"/>
      <c r="BT33" s="29">
        <f t="shared" si="7"/>
        <v>910849807.72445893</v>
      </c>
      <c r="BU33" s="29"/>
      <c r="BV33" s="29"/>
      <c r="BW33" s="29"/>
    </row>
    <row r="34" spans="2:75">
      <c r="B34" s="8" t="s">
        <v>26</v>
      </c>
      <c r="C34" s="8"/>
      <c r="D34" s="8"/>
      <c r="E34" s="8"/>
      <c r="F34" s="8"/>
      <c r="G34" s="7">
        <f>G33*$G$3*$G$4/100/1000</f>
        <v>1200</v>
      </c>
      <c r="H34" s="7"/>
      <c r="I34" s="7"/>
      <c r="J34" s="9" t="s">
        <v>27</v>
      </c>
      <c r="K34" s="9"/>
      <c r="AG34" s="28">
        <v>31</v>
      </c>
      <c r="AH34" s="28"/>
      <c r="AI34" s="28"/>
      <c r="AJ34" s="29">
        <f t="shared" si="0"/>
        <v>383011200</v>
      </c>
      <c r="AK34" s="29"/>
      <c r="AL34" s="29"/>
      <c r="AM34" s="29"/>
      <c r="AN34" s="29">
        <f t="shared" si="1"/>
        <v>492429019.79508221</v>
      </c>
      <c r="AO34" s="29"/>
      <c r="AP34" s="29"/>
      <c r="AQ34" s="29"/>
      <c r="AR34" s="29">
        <v>0</v>
      </c>
      <c r="AS34" s="29"/>
      <c r="AT34" s="29"/>
      <c r="AU34" s="29"/>
      <c r="AV34" s="29">
        <v>0</v>
      </c>
      <c r="AW34" s="29"/>
      <c r="AX34" s="29"/>
      <c r="AY34" s="29"/>
      <c r="AZ34" s="29">
        <f t="shared" si="2"/>
        <v>875440219.79508221</v>
      </c>
      <c r="BA34" s="29"/>
      <c r="BB34" s="29"/>
      <c r="BC34" s="29"/>
      <c r="BD34" s="29">
        <f t="shared" si="3"/>
        <v>145850664.95999992</v>
      </c>
      <c r="BE34" s="29"/>
      <c r="BF34" s="29"/>
      <c r="BG34" s="29"/>
      <c r="BH34" s="29">
        <f t="shared" si="4"/>
        <v>246214509.89754111</v>
      </c>
      <c r="BI34" s="29"/>
      <c r="BJ34" s="29"/>
      <c r="BK34" s="29"/>
      <c r="BL34" s="29">
        <f t="shared" si="6"/>
        <v>4632144</v>
      </c>
      <c r="BM34" s="29"/>
      <c r="BN34" s="29"/>
      <c r="BO34" s="29"/>
      <c r="BP34" s="29">
        <f t="shared" si="5"/>
        <v>544514149.1243999</v>
      </c>
      <c r="BQ34" s="29"/>
      <c r="BR34" s="29"/>
      <c r="BS34" s="29"/>
      <c r="BT34" s="29">
        <f t="shared" si="7"/>
        <v>941211467.98194098</v>
      </c>
      <c r="BU34" s="29"/>
      <c r="BV34" s="29"/>
      <c r="BW34" s="29"/>
    </row>
    <row r="35" spans="2:75">
      <c r="B35"/>
      <c r="C35"/>
      <c r="D35"/>
      <c r="E35"/>
      <c r="F35"/>
      <c r="G35"/>
      <c r="H35"/>
      <c r="I35"/>
      <c r="J35"/>
      <c r="K35"/>
      <c r="AG35" s="28">
        <v>32</v>
      </c>
      <c r="AH35" s="28"/>
      <c r="AI35" s="28"/>
      <c r="AJ35" s="29">
        <f t="shared" si="0"/>
        <v>395366400</v>
      </c>
      <c r="AK35" s="29"/>
      <c r="AL35" s="29"/>
      <c r="AM35" s="29"/>
      <c r="AN35" s="29">
        <f t="shared" si="1"/>
        <v>508313826.88524616</v>
      </c>
      <c r="AO35" s="29"/>
      <c r="AP35" s="29"/>
      <c r="AQ35" s="29"/>
      <c r="AR35" s="29">
        <v>0</v>
      </c>
      <c r="AS35" s="29"/>
      <c r="AT35" s="29"/>
      <c r="AU35" s="29"/>
      <c r="AV35" s="29">
        <v>0</v>
      </c>
      <c r="AW35" s="29"/>
      <c r="AX35" s="29"/>
      <c r="AY35" s="29"/>
      <c r="AZ35" s="29">
        <f t="shared" si="2"/>
        <v>903680226.88524616</v>
      </c>
      <c r="BA35" s="29"/>
      <c r="BB35" s="29"/>
      <c r="BC35" s="29"/>
      <c r="BD35" s="29">
        <f t="shared" si="3"/>
        <v>150555525.11999992</v>
      </c>
      <c r="BE35" s="29"/>
      <c r="BF35" s="29"/>
      <c r="BG35" s="29"/>
      <c r="BH35" s="29">
        <f t="shared" si="4"/>
        <v>254156913.44262308</v>
      </c>
      <c r="BI35" s="29"/>
      <c r="BJ35" s="29"/>
      <c r="BK35" s="29"/>
      <c r="BL35" s="29">
        <f t="shared" si="6"/>
        <v>4781568</v>
      </c>
      <c r="BM35" s="29"/>
      <c r="BN35" s="29"/>
      <c r="BO35" s="29"/>
      <c r="BP35" s="29">
        <f t="shared" si="5"/>
        <v>562079121.67679989</v>
      </c>
      <c r="BQ35" s="29"/>
      <c r="BR35" s="29"/>
      <c r="BS35" s="29"/>
      <c r="BT35" s="29">
        <f t="shared" si="7"/>
        <v>971573128.23942292</v>
      </c>
      <c r="BU35" s="29"/>
      <c r="BV35" s="29"/>
      <c r="BW35" s="29"/>
    </row>
    <row r="36" spans="2:75">
      <c r="B36" t="s">
        <v>35</v>
      </c>
      <c r="C36"/>
      <c r="D36"/>
      <c r="E36"/>
      <c r="F36"/>
      <c r="G36"/>
      <c r="H36"/>
      <c r="I36"/>
      <c r="J36"/>
      <c r="K36"/>
      <c r="M36" t="s">
        <v>37</v>
      </c>
      <c r="N36"/>
      <c r="O36"/>
      <c r="P36"/>
      <c r="Q36"/>
      <c r="R36"/>
      <c r="S36"/>
      <c r="T36"/>
      <c r="U36"/>
      <c r="V36"/>
      <c r="AG36" s="28">
        <v>33</v>
      </c>
      <c r="AH36" s="28"/>
      <c r="AI36" s="28"/>
      <c r="AJ36" s="29">
        <f t="shared" si="0"/>
        <v>407721600</v>
      </c>
      <c r="AK36" s="29"/>
      <c r="AL36" s="29"/>
      <c r="AM36" s="29"/>
      <c r="AN36" s="29">
        <f t="shared" si="1"/>
        <v>524198633.9754101</v>
      </c>
      <c r="AO36" s="29"/>
      <c r="AP36" s="29"/>
      <c r="AQ36" s="29"/>
      <c r="AR36" s="29">
        <v>0</v>
      </c>
      <c r="AS36" s="29"/>
      <c r="AT36" s="29"/>
      <c r="AU36" s="29"/>
      <c r="AV36" s="29">
        <v>0</v>
      </c>
      <c r="AW36" s="29"/>
      <c r="AX36" s="29"/>
      <c r="AY36" s="29"/>
      <c r="AZ36" s="29">
        <f t="shared" si="2"/>
        <v>931920233.9754101</v>
      </c>
      <c r="BA36" s="29"/>
      <c r="BB36" s="29"/>
      <c r="BC36" s="29"/>
      <c r="BD36" s="29">
        <f t="shared" si="3"/>
        <v>155260385.27999991</v>
      </c>
      <c r="BE36" s="29"/>
      <c r="BF36" s="29"/>
      <c r="BG36" s="29"/>
      <c r="BH36" s="29">
        <f t="shared" si="4"/>
        <v>262099316.98770505</v>
      </c>
      <c r="BI36" s="29"/>
      <c r="BJ36" s="29"/>
      <c r="BK36" s="29"/>
      <c r="BL36" s="29">
        <f t="shared" si="6"/>
        <v>4930992</v>
      </c>
      <c r="BM36" s="29"/>
      <c r="BN36" s="29"/>
      <c r="BO36" s="29"/>
      <c r="BP36" s="29">
        <f t="shared" si="5"/>
        <v>579644094.22919989</v>
      </c>
      <c r="BQ36" s="29"/>
      <c r="BR36" s="29"/>
      <c r="BS36" s="29"/>
      <c r="BT36" s="29">
        <f t="shared" si="7"/>
        <v>1001934788.4969049</v>
      </c>
      <c r="BU36" s="29"/>
      <c r="BV36" s="29"/>
      <c r="BW36" s="29"/>
    </row>
    <row r="37" spans="2:75">
      <c r="B37" s="8" t="s">
        <v>30</v>
      </c>
      <c r="C37" s="8"/>
      <c r="D37" s="8"/>
      <c r="E37" s="8"/>
      <c r="F37" s="8"/>
      <c r="G37" s="7">
        <v>50</v>
      </c>
      <c r="H37" s="7"/>
      <c r="I37" s="7"/>
      <c r="J37" s="9" t="s">
        <v>31</v>
      </c>
      <c r="K37" s="9"/>
      <c r="M37" s="8" t="s">
        <v>30</v>
      </c>
      <c r="N37" s="8"/>
      <c r="O37" s="8"/>
      <c r="P37" s="8"/>
      <c r="Q37" s="8"/>
      <c r="R37" s="7">
        <v>45</v>
      </c>
      <c r="S37" s="7"/>
      <c r="T37" s="7"/>
      <c r="U37" s="9" t="s">
        <v>31</v>
      </c>
      <c r="V37" s="9"/>
      <c r="AG37" s="28">
        <v>34</v>
      </c>
      <c r="AH37" s="28"/>
      <c r="AI37" s="28"/>
      <c r="AJ37" s="29">
        <f t="shared" ref="AJ37:AJ63" si="8">$G$8*12*$G$49+AJ36</f>
        <v>420076800</v>
      </c>
      <c r="AK37" s="29"/>
      <c r="AL37" s="29"/>
      <c r="AM37" s="29"/>
      <c r="AN37" s="29">
        <f t="shared" ref="AN37:AN63" si="9">$G$22*$G$9+AN36</f>
        <v>540083441.06557405</v>
      </c>
      <c r="AO37" s="29"/>
      <c r="AP37" s="29"/>
      <c r="AQ37" s="29"/>
      <c r="AR37" s="29">
        <v>0</v>
      </c>
      <c r="AS37" s="29"/>
      <c r="AT37" s="29"/>
      <c r="AU37" s="29"/>
      <c r="AV37" s="29">
        <v>0</v>
      </c>
      <c r="AW37" s="29"/>
      <c r="AX37" s="29"/>
      <c r="AY37" s="29"/>
      <c r="AZ37" s="29">
        <f t="shared" si="2"/>
        <v>960160241.06557405</v>
      </c>
      <c r="BA37" s="29"/>
      <c r="BB37" s="29"/>
      <c r="BC37" s="29"/>
      <c r="BD37" s="29">
        <f t="shared" ref="BD37:BD63" si="10">$G$8*12*$R$49+BD36</f>
        <v>159965245.43999991</v>
      </c>
      <c r="BE37" s="29"/>
      <c r="BF37" s="29"/>
      <c r="BG37" s="29"/>
      <c r="BH37" s="29">
        <f t="shared" ref="BH37:BH63" si="11">$G$26*$G$9+BH36</f>
        <v>270041720.53278702</v>
      </c>
      <c r="BI37" s="29"/>
      <c r="BJ37" s="29"/>
      <c r="BK37" s="29"/>
      <c r="BL37" s="29">
        <f t="shared" si="6"/>
        <v>5080416</v>
      </c>
      <c r="BM37" s="29"/>
      <c r="BN37" s="29"/>
      <c r="BO37" s="29"/>
      <c r="BP37" s="29">
        <f t="shared" ref="BP37:BP63" si="12">$R$9*$G$27+BP36</f>
        <v>597209066.78159988</v>
      </c>
      <c r="BQ37" s="29"/>
      <c r="BR37" s="29"/>
      <c r="BS37" s="29"/>
      <c r="BT37" s="29">
        <f t="shared" si="7"/>
        <v>1032296448.7543868</v>
      </c>
      <c r="BU37" s="29"/>
      <c r="BV37" s="29"/>
      <c r="BW37" s="29"/>
    </row>
    <row r="38" spans="2:75">
      <c r="B38" s="8" t="s">
        <v>32</v>
      </c>
      <c r="C38" s="8"/>
      <c r="D38" s="8"/>
      <c r="E38" s="8"/>
      <c r="F38" s="8"/>
      <c r="G38" s="7">
        <v>17.2</v>
      </c>
      <c r="H38" s="7"/>
      <c r="I38" s="7"/>
      <c r="J38" s="9" t="s">
        <v>31</v>
      </c>
      <c r="K38" s="9"/>
      <c r="M38" s="8" t="s">
        <v>38</v>
      </c>
      <c r="N38" s="8"/>
      <c r="O38" s="8"/>
      <c r="P38" s="8"/>
      <c r="Q38" s="8"/>
      <c r="R38" s="7">
        <v>37.6</v>
      </c>
      <c r="S38" s="7"/>
      <c r="T38" s="7"/>
      <c r="U38" s="9" t="s">
        <v>31</v>
      </c>
      <c r="V38" s="9"/>
      <c r="AG38" s="28">
        <v>35</v>
      </c>
      <c r="AH38" s="28"/>
      <c r="AI38" s="28"/>
      <c r="AJ38" s="29">
        <f t="shared" si="8"/>
        <v>432432000</v>
      </c>
      <c r="AK38" s="29"/>
      <c r="AL38" s="29"/>
      <c r="AM38" s="29"/>
      <c r="AN38" s="29">
        <f t="shared" si="9"/>
        <v>555968248.155738</v>
      </c>
      <c r="AO38" s="29"/>
      <c r="AP38" s="29"/>
      <c r="AQ38" s="29"/>
      <c r="AR38" s="29">
        <v>0</v>
      </c>
      <c r="AS38" s="29"/>
      <c r="AT38" s="29"/>
      <c r="AU38" s="29"/>
      <c r="AV38" s="29">
        <v>0</v>
      </c>
      <c r="AW38" s="29"/>
      <c r="AX38" s="29"/>
      <c r="AY38" s="29"/>
      <c r="AZ38" s="29">
        <f t="shared" si="2"/>
        <v>988400248.155738</v>
      </c>
      <c r="BA38" s="29"/>
      <c r="BB38" s="29"/>
      <c r="BC38" s="29"/>
      <c r="BD38" s="29">
        <f t="shared" si="10"/>
        <v>164670105.5999999</v>
      </c>
      <c r="BE38" s="29"/>
      <c r="BF38" s="29"/>
      <c r="BG38" s="29"/>
      <c r="BH38" s="29">
        <f t="shared" si="11"/>
        <v>277984124.077869</v>
      </c>
      <c r="BI38" s="29"/>
      <c r="BJ38" s="29"/>
      <c r="BK38" s="29"/>
      <c r="BL38" s="29">
        <f t="shared" si="6"/>
        <v>5229840</v>
      </c>
      <c r="BM38" s="29"/>
      <c r="BN38" s="29"/>
      <c r="BO38" s="29"/>
      <c r="BP38" s="29">
        <f t="shared" si="12"/>
        <v>614774039.33399987</v>
      </c>
      <c r="BQ38" s="29"/>
      <c r="BR38" s="29"/>
      <c r="BS38" s="29"/>
      <c r="BT38" s="29">
        <f t="shared" si="7"/>
        <v>1062658109.0118687</v>
      </c>
      <c r="BU38" s="29"/>
      <c r="BV38" s="29"/>
      <c r="BW38" s="29"/>
    </row>
    <row r="39" spans="2:75">
      <c r="B39" s="8" t="s">
        <v>33</v>
      </c>
      <c r="C39" s="8"/>
      <c r="D39" s="8"/>
      <c r="E39" s="8"/>
      <c r="F39" s="8"/>
      <c r="G39" s="7">
        <f>G34/G37</f>
        <v>24</v>
      </c>
      <c r="H39" s="7"/>
      <c r="I39" s="7"/>
      <c r="J39" s="9" t="s">
        <v>34</v>
      </c>
      <c r="K39" s="9"/>
      <c r="M39" s="8" t="s">
        <v>33</v>
      </c>
      <c r="N39" s="8"/>
      <c r="O39" s="8"/>
      <c r="P39" s="8"/>
      <c r="Q39" s="8"/>
      <c r="R39" s="7">
        <f>G34/R37</f>
        <v>26.666666666666668</v>
      </c>
      <c r="S39" s="7"/>
      <c r="T39" s="7"/>
      <c r="U39" s="9" t="s">
        <v>34</v>
      </c>
      <c r="V39" s="9"/>
      <c r="AG39" s="28">
        <v>36</v>
      </c>
      <c r="AH39" s="28"/>
      <c r="AI39" s="28"/>
      <c r="AJ39" s="29">
        <f t="shared" si="8"/>
        <v>444787200</v>
      </c>
      <c r="AK39" s="29"/>
      <c r="AL39" s="29"/>
      <c r="AM39" s="29"/>
      <c r="AN39" s="29">
        <f t="shared" si="9"/>
        <v>571853055.24590194</v>
      </c>
      <c r="AO39" s="29"/>
      <c r="AP39" s="29"/>
      <c r="AQ39" s="29"/>
      <c r="AR39" s="29">
        <v>0</v>
      </c>
      <c r="AS39" s="29"/>
      <c r="AT39" s="29"/>
      <c r="AU39" s="29"/>
      <c r="AV39" s="29">
        <v>0</v>
      </c>
      <c r="AW39" s="29"/>
      <c r="AX39" s="29"/>
      <c r="AY39" s="29"/>
      <c r="AZ39" s="29">
        <f t="shared" si="2"/>
        <v>1016640255.2459019</v>
      </c>
      <c r="BA39" s="29"/>
      <c r="BB39" s="29"/>
      <c r="BC39" s="29"/>
      <c r="BD39" s="29">
        <f t="shared" si="10"/>
        <v>169374965.7599999</v>
      </c>
      <c r="BE39" s="29"/>
      <c r="BF39" s="29"/>
      <c r="BG39" s="29"/>
      <c r="BH39" s="29">
        <f t="shared" si="11"/>
        <v>285926527.62295097</v>
      </c>
      <c r="BI39" s="29"/>
      <c r="BJ39" s="29"/>
      <c r="BK39" s="29"/>
      <c r="BL39" s="29">
        <f t="shared" si="6"/>
        <v>5379264</v>
      </c>
      <c r="BM39" s="29"/>
      <c r="BN39" s="29"/>
      <c r="BO39" s="29"/>
      <c r="BP39" s="29">
        <f t="shared" si="12"/>
        <v>632339011.88639987</v>
      </c>
      <c r="BQ39" s="29"/>
      <c r="BR39" s="29"/>
      <c r="BS39" s="29"/>
      <c r="BT39" s="29">
        <f t="shared" si="7"/>
        <v>1093019769.2693508</v>
      </c>
      <c r="BU39" s="29"/>
      <c r="BV39" s="29"/>
      <c r="BW39" s="29"/>
    </row>
    <row r="40" spans="2:75">
      <c r="B40" s="8" t="s">
        <v>36</v>
      </c>
      <c r="C40" s="8"/>
      <c r="D40" s="8"/>
      <c r="E40" s="8"/>
      <c r="F40" s="8"/>
      <c r="G40" s="7">
        <f>G38*G39</f>
        <v>412.79999999999995</v>
      </c>
      <c r="H40" s="7"/>
      <c r="I40" s="7"/>
      <c r="J40" s="9" t="s">
        <v>27</v>
      </c>
      <c r="K40" s="9"/>
      <c r="M40" s="8" t="s">
        <v>39</v>
      </c>
      <c r="N40" s="8"/>
      <c r="O40" s="8"/>
      <c r="P40" s="8"/>
      <c r="Q40" s="8"/>
      <c r="R40" s="7">
        <f>R38*R39</f>
        <v>1002.6666666666667</v>
      </c>
      <c r="S40" s="7"/>
      <c r="T40" s="7"/>
      <c r="U40" s="9" t="s">
        <v>27</v>
      </c>
      <c r="V40" s="9"/>
      <c r="AG40" s="28">
        <v>37</v>
      </c>
      <c r="AH40" s="28"/>
      <c r="AI40" s="28"/>
      <c r="AJ40" s="29">
        <f t="shared" si="8"/>
        <v>457142400</v>
      </c>
      <c r="AK40" s="29"/>
      <c r="AL40" s="29"/>
      <c r="AM40" s="29"/>
      <c r="AN40" s="29">
        <f t="shared" si="9"/>
        <v>587737862.33606589</v>
      </c>
      <c r="AO40" s="29"/>
      <c r="AP40" s="29"/>
      <c r="AQ40" s="29"/>
      <c r="AR40" s="29">
        <v>0</v>
      </c>
      <c r="AS40" s="29"/>
      <c r="AT40" s="29"/>
      <c r="AU40" s="29"/>
      <c r="AV40" s="29">
        <v>0</v>
      </c>
      <c r="AW40" s="29"/>
      <c r="AX40" s="29"/>
      <c r="AY40" s="29"/>
      <c r="AZ40" s="29">
        <f t="shared" si="2"/>
        <v>1044880262.3360659</v>
      </c>
      <c r="BA40" s="29"/>
      <c r="BB40" s="29"/>
      <c r="BC40" s="29"/>
      <c r="BD40" s="29">
        <f t="shared" si="10"/>
        <v>174079825.9199999</v>
      </c>
      <c r="BE40" s="29"/>
      <c r="BF40" s="29"/>
      <c r="BG40" s="29"/>
      <c r="BH40" s="29">
        <f t="shared" si="11"/>
        <v>293868931.16803294</v>
      </c>
      <c r="BI40" s="29"/>
      <c r="BJ40" s="29"/>
      <c r="BK40" s="29"/>
      <c r="BL40" s="29">
        <f t="shared" si="6"/>
        <v>5528688</v>
      </c>
      <c r="BM40" s="29"/>
      <c r="BN40" s="29"/>
      <c r="BO40" s="29"/>
      <c r="BP40" s="29">
        <f t="shared" si="12"/>
        <v>649903984.43879986</v>
      </c>
      <c r="BQ40" s="29"/>
      <c r="BR40" s="29"/>
      <c r="BS40" s="29"/>
      <c r="BT40" s="29">
        <f t="shared" si="7"/>
        <v>1123381429.5268326</v>
      </c>
      <c r="BU40" s="29"/>
      <c r="BV40" s="29"/>
      <c r="BW40" s="29"/>
    </row>
    <row r="41" spans="2:75">
      <c r="B41" s="8" t="s">
        <v>43</v>
      </c>
      <c r="C41" s="8"/>
      <c r="D41" s="8"/>
      <c r="E41" s="8"/>
      <c r="F41" s="8"/>
      <c r="G41" s="21">
        <v>0.9</v>
      </c>
      <c r="H41" s="21"/>
      <c r="I41" s="21"/>
      <c r="J41" s="9" t="s">
        <v>7</v>
      </c>
      <c r="K41" s="9"/>
      <c r="M41" s="8" t="s">
        <v>43</v>
      </c>
      <c r="N41" s="8"/>
      <c r="O41" s="8"/>
      <c r="P41" s="8"/>
      <c r="Q41" s="8"/>
      <c r="R41" s="21">
        <v>0.9</v>
      </c>
      <c r="S41" s="21"/>
      <c r="T41" s="21"/>
      <c r="U41" s="9" t="s">
        <v>7</v>
      </c>
      <c r="V41" s="9"/>
      <c r="AG41" s="28">
        <v>38</v>
      </c>
      <c r="AH41" s="28"/>
      <c r="AI41" s="28"/>
      <c r="AJ41" s="29">
        <f t="shared" si="8"/>
        <v>469497600</v>
      </c>
      <c r="AK41" s="29"/>
      <c r="AL41" s="29"/>
      <c r="AM41" s="29"/>
      <c r="AN41" s="29">
        <f t="shared" si="9"/>
        <v>603622669.42622983</v>
      </c>
      <c r="AO41" s="29"/>
      <c r="AP41" s="29"/>
      <c r="AQ41" s="29"/>
      <c r="AR41" s="29">
        <v>0</v>
      </c>
      <c r="AS41" s="29"/>
      <c r="AT41" s="29"/>
      <c r="AU41" s="29"/>
      <c r="AV41" s="29">
        <v>0</v>
      </c>
      <c r="AW41" s="29"/>
      <c r="AX41" s="29"/>
      <c r="AY41" s="29"/>
      <c r="AZ41" s="29">
        <f t="shared" si="2"/>
        <v>1073120269.4262298</v>
      </c>
      <c r="BA41" s="29"/>
      <c r="BB41" s="29"/>
      <c r="BC41" s="29"/>
      <c r="BD41" s="29">
        <f t="shared" si="10"/>
        <v>178784686.07999989</v>
      </c>
      <c r="BE41" s="29"/>
      <c r="BF41" s="29"/>
      <c r="BG41" s="29"/>
      <c r="BH41" s="29">
        <f t="shared" si="11"/>
        <v>301811334.71311492</v>
      </c>
      <c r="BI41" s="29"/>
      <c r="BJ41" s="29"/>
      <c r="BK41" s="29"/>
      <c r="BL41" s="29">
        <f t="shared" si="6"/>
        <v>5678112</v>
      </c>
      <c r="BM41" s="29"/>
      <c r="BN41" s="29"/>
      <c r="BO41" s="29"/>
      <c r="BP41" s="29">
        <f t="shared" si="12"/>
        <v>667468956.99119985</v>
      </c>
      <c r="BQ41" s="29"/>
      <c r="BR41" s="29"/>
      <c r="BS41" s="29"/>
      <c r="BT41" s="29">
        <f t="shared" si="7"/>
        <v>1153743089.7843146</v>
      </c>
      <c r="BU41" s="29"/>
      <c r="BV41" s="29"/>
      <c r="BW41" s="29"/>
    </row>
    <row r="42" spans="2:75">
      <c r="B42" s="8" t="s">
        <v>44</v>
      </c>
      <c r="C42" s="8"/>
      <c r="D42" s="8"/>
      <c r="E42" s="8"/>
      <c r="F42" s="8"/>
      <c r="G42" s="21">
        <f>G40*G41</f>
        <v>371.52</v>
      </c>
      <c r="H42" s="21"/>
      <c r="I42" s="21"/>
      <c r="J42" s="9" t="s">
        <v>27</v>
      </c>
      <c r="K42" s="9"/>
      <c r="M42" s="22" t="s">
        <v>45</v>
      </c>
      <c r="N42" s="23"/>
      <c r="O42" s="23"/>
      <c r="P42" s="23"/>
      <c r="Q42" s="24"/>
      <c r="R42" s="21">
        <f>R40*R41</f>
        <v>902.40000000000009</v>
      </c>
      <c r="S42" s="21"/>
      <c r="T42" s="21"/>
      <c r="U42" s="9" t="s">
        <v>27</v>
      </c>
      <c r="V42" s="9"/>
      <c r="AG42" s="28">
        <v>39</v>
      </c>
      <c r="AH42" s="28"/>
      <c r="AI42" s="28"/>
      <c r="AJ42" s="29">
        <f t="shared" si="8"/>
        <v>481852800</v>
      </c>
      <c r="AK42" s="29"/>
      <c r="AL42" s="29"/>
      <c r="AM42" s="29"/>
      <c r="AN42" s="29">
        <f t="shared" si="9"/>
        <v>619507476.51639378</v>
      </c>
      <c r="AO42" s="29"/>
      <c r="AP42" s="29"/>
      <c r="AQ42" s="29"/>
      <c r="AR42" s="29">
        <v>0</v>
      </c>
      <c r="AS42" s="29"/>
      <c r="AT42" s="29"/>
      <c r="AU42" s="29"/>
      <c r="AV42" s="29">
        <v>0</v>
      </c>
      <c r="AW42" s="29"/>
      <c r="AX42" s="29"/>
      <c r="AY42" s="29"/>
      <c r="AZ42" s="29">
        <f t="shared" si="2"/>
        <v>1101360276.5163937</v>
      </c>
      <c r="BA42" s="29"/>
      <c r="BB42" s="29"/>
      <c r="BC42" s="29"/>
      <c r="BD42" s="29">
        <f t="shared" si="10"/>
        <v>183489546.23999989</v>
      </c>
      <c r="BE42" s="29"/>
      <c r="BF42" s="29"/>
      <c r="BG42" s="29"/>
      <c r="BH42" s="29">
        <f t="shared" si="11"/>
        <v>309753738.25819689</v>
      </c>
      <c r="BI42" s="29"/>
      <c r="BJ42" s="29"/>
      <c r="BK42" s="29"/>
      <c r="BL42" s="29">
        <f t="shared" si="6"/>
        <v>5827536</v>
      </c>
      <c r="BM42" s="29"/>
      <c r="BN42" s="29"/>
      <c r="BO42" s="29"/>
      <c r="BP42" s="29">
        <f t="shared" si="12"/>
        <v>685033929.54359984</v>
      </c>
      <c r="BQ42" s="29"/>
      <c r="BR42" s="29"/>
      <c r="BS42" s="29"/>
      <c r="BT42" s="29">
        <f t="shared" si="7"/>
        <v>1184104750.0417967</v>
      </c>
      <c r="BU42" s="29"/>
      <c r="BV42" s="29"/>
      <c r="BW42" s="29"/>
    </row>
    <row r="43" spans="2:75">
      <c r="B43" s="3"/>
      <c r="C43" s="3"/>
      <c r="D43" s="3"/>
      <c r="E43" s="3"/>
      <c r="F43" s="3"/>
      <c r="G43" s="5"/>
      <c r="H43" s="5"/>
      <c r="I43" s="5"/>
      <c r="J43" s="4"/>
      <c r="K43" s="4"/>
      <c r="M43" s="25"/>
      <c r="N43" s="26"/>
      <c r="O43" s="26"/>
      <c r="P43" s="26"/>
      <c r="Q43" s="27"/>
      <c r="R43" s="21">
        <f>R42*0.078</f>
        <v>70.387200000000007</v>
      </c>
      <c r="S43" s="21"/>
      <c r="T43" s="21"/>
      <c r="U43" s="9" t="s">
        <v>55</v>
      </c>
      <c r="V43" s="9"/>
      <c r="AG43" s="28">
        <v>40</v>
      </c>
      <c r="AH43" s="28"/>
      <c r="AI43" s="28"/>
      <c r="AJ43" s="29">
        <f t="shared" si="8"/>
        <v>494208000</v>
      </c>
      <c r="AK43" s="29"/>
      <c r="AL43" s="29"/>
      <c r="AM43" s="29"/>
      <c r="AN43" s="29">
        <f t="shared" si="9"/>
        <v>635392283.60655773</v>
      </c>
      <c r="AO43" s="29"/>
      <c r="AP43" s="29"/>
      <c r="AQ43" s="29"/>
      <c r="AR43" s="29">
        <v>0</v>
      </c>
      <c r="AS43" s="29"/>
      <c r="AT43" s="29"/>
      <c r="AU43" s="29"/>
      <c r="AV43" s="29">
        <v>0</v>
      </c>
      <c r="AW43" s="29"/>
      <c r="AX43" s="29"/>
      <c r="AY43" s="29"/>
      <c r="AZ43" s="29">
        <f t="shared" si="2"/>
        <v>1129600283.6065578</v>
      </c>
      <c r="BA43" s="29"/>
      <c r="BB43" s="29"/>
      <c r="BC43" s="29"/>
      <c r="BD43" s="29">
        <f t="shared" si="10"/>
        <v>188194406.39999989</v>
      </c>
      <c r="BE43" s="29"/>
      <c r="BF43" s="29"/>
      <c r="BG43" s="29"/>
      <c r="BH43" s="29">
        <f t="shared" si="11"/>
        <v>317696141.80327886</v>
      </c>
      <c r="BI43" s="29"/>
      <c r="BJ43" s="29"/>
      <c r="BK43" s="29"/>
      <c r="BL43" s="29">
        <f t="shared" si="6"/>
        <v>5976960</v>
      </c>
      <c r="BM43" s="29"/>
      <c r="BN43" s="29"/>
      <c r="BO43" s="29"/>
      <c r="BP43" s="29">
        <f t="shared" si="12"/>
        <v>702598902.09599984</v>
      </c>
      <c r="BQ43" s="29"/>
      <c r="BR43" s="29"/>
      <c r="BS43" s="29"/>
      <c r="BT43" s="29">
        <f t="shared" si="7"/>
        <v>1214466410.2992787</v>
      </c>
      <c r="BU43" s="29"/>
      <c r="BV43" s="29"/>
      <c r="BW43" s="29"/>
    </row>
    <row r="44" spans="2:75">
      <c r="B44" s="3"/>
      <c r="C44" s="3"/>
      <c r="D44" s="3"/>
      <c r="E44" s="3"/>
      <c r="F44" s="3"/>
      <c r="G44" s="5"/>
      <c r="H44" s="5"/>
      <c r="I44" s="5"/>
      <c r="J44" s="4"/>
      <c r="K44" s="4"/>
      <c r="M44" s="8" t="s">
        <v>56</v>
      </c>
      <c r="N44" s="8"/>
      <c r="O44" s="8"/>
      <c r="P44" s="8"/>
      <c r="Q44" s="8"/>
      <c r="R44" s="21">
        <f>R43*G15*20*0.4</f>
        <v>7320.2688000000016</v>
      </c>
      <c r="S44" s="21"/>
      <c r="T44" s="21"/>
      <c r="U44" s="9" t="s">
        <v>57</v>
      </c>
      <c r="V44" s="9"/>
      <c r="AG44" s="28">
        <v>41</v>
      </c>
      <c r="AH44" s="28"/>
      <c r="AI44" s="28"/>
      <c r="AJ44" s="29">
        <f t="shared" si="8"/>
        <v>506563200</v>
      </c>
      <c r="AK44" s="29"/>
      <c r="AL44" s="29"/>
      <c r="AM44" s="29"/>
      <c r="AN44" s="29">
        <f t="shared" si="9"/>
        <v>651277090.69672167</v>
      </c>
      <c r="AO44" s="29"/>
      <c r="AP44" s="29"/>
      <c r="AQ44" s="29"/>
      <c r="AR44" s="29">
        <v>0</v>
      </c>
      <c r="AS44" s="29"/>
      <c r="AT44" s="29"/>
      <c r="AU44" s="29"/>
      <c r="AV44" s="29">
        <v>0</v>
      </c>
      <c r="AW44" s="29"/>
      <c r="AX44" s="29"/>
      <c r="AY44" s="29"/>
      <c r="AZ44" s="29">
        <f t="shared" si="2"/>
        <v>1157840290.6967216</v>
      </c>
      <c r="BA44" s="29"/>
      <c r="BB44" s="29"/>
      <c r="BC44" s="29"/>
      <c r="BD44" s="29">
        <f t="shared" si="10"/>
        <v>192899266.55999988</v>
      </c>
      <c r="BE44" s="29"/>
      <c r="BF44" s="29"/>
      <c r="BG44" s="29"/>
      <c r="BH44" s="29">
        <f t="shared" si="11"/>
        <v>325638545.34836084</v>
      </c>
      <c r="BI44" s="29"/>
      <c r="BJ44" s="29"/>
      <c r="BK44" s="29"/>
      <c r="BL44" s="29">
        <f t="shared" si="6"/>
        <v>6126384</v>
      </c>
      <c r="BM44" s="29"/>
      <c r="BN44" s="29"/>
      <c r="BO44" s="29"/>
      <c r="BP44" s="29">
        <f t="shared" si="12"/>
        <v>720163874.64839983</v>
      </c>
      <c r="BQ44" s="29"/>
      <c r="BR44" s="29"/>
      <c r="BS44" s="29"/>
      <c r="BT44" s="29">
        <f t="shared" si="7"/>
        <v>1244828070.5567605</v>
      </c>
      <c r="BU44" s="29"/>
      <c r="BV44" s="29"/>
      <c r="BW44" s="29"/>
    </row>
    <row r="45" spans="2:75">
      <c r="B45" s="3"/>
      <c r="C45" s="3"/>
      <c r="D45" s="3"/>
      <c r="E45" s="3"/>
      <c r="F45" s="3"/>
      <c r="G45" s="5"/>
      <c r="H45" s="5"/>
      <c r="I45" s="5"/>
      <c r="J45" s="4"/>
      <c r="K45" s="4"/>
      <c r="M45" s="6"/>
      <c r="N45" s="6"/>
      <c r="O45" s="6"/>
      <c r="P45" s="6"/>
      <c r="Q45" s="6"/>
      <c r="R45" s="5"/>
      <c r="S45" s="5"/>
      <c r="T45" s="5"/>
      <c r="U45" s="4"/>
      <c r="V45" s="4"/>
      <c r="AG45" s="28">
        <v>42</v>
      </c>
      <c r="AH45" s="28"/>
      <c r="AI45" s="28"/>
      <c r="AJ45" s="29">
        <f t="shared" si="8"/>
        <v>518918400</v>
      </c>
      <c r="AK45" s="29"/>
      <c r="AL45" s="29"/>
      <c r="AM45" s="29"/>
      <c r="AN45" s="29">
        <f t="shared" si="9"/>
        <v>667161897.78688562</v>
      </c>
      <c r="AO45" s="29"/>
      <c r="AP45" s="29"/>
      <c r="AQ45" s="29"/>
      <c r="AR45" s="29">
        <v>0</v>
      </c>
      <c r="AS45" s="29"/>
      <c r="AT45" s="29"/>
      <c r="AU45" s="29"/>
      <c r="AV45" s="29">
        <v>0</v>
      </c>
      <c r="AW45" s="29"/>
      <c r="AX45" s="29"/>
      <c r="AY45" s="29"/>
      <c r="AZ45" s="29">
        <f t="shared" si="2"/>
        <v>1186080297.7868857</v>
      </c>
      <c r="BA45" s="29"/>
      <c r="BB45" s="29"/>
      <c r="BC45" s="29"/>
      <c r="BD45" s="29">
        <f t="shared" si="10"/>
        <v>197604126.71999988</v>
      </c>
      <c r="BE45" s="29"/>
      <c r="BF45" s="29"/>
      <c r="BG45" s="29"/>
      <c r="BH45" s="29">
        <f t="shared" si="11"/>
        <v>333580948.89344281</v>
      </c>
      <c r="BI45" s="29"/>
      <c r="BJ45" s="29"/>
      <c r="BK45" s="29"/>
      <c r="BL45" s="29">
        <f t="shared" si="6"/>
        <v>6275808</v>
      </c>
      <c r="BM45" s="29"/>
      <c r="BN45" s="29"/>
      <c r="BO45" s="29"/>
      <c r="BP45" s="29">
        <f t="shared" si="12"/>
        <v>737728847.20079982</v>
      </c>
      <c r="BQ45" s="29"/>
      <c r="BR45" s="29"/>
      <c r="BS45" s="29"/>
      <c r="BT45" s="29">
        <f t="shared" si="7"/>
        <v>1275189730.8142424</v>
      </c>
      <c r="BU45" s="29"/>
      <c r="BV45" s="29"/>
      <c r="BW45" s="29"/>
    </row>
    <row r="46" spans="2:75">
      <c r="AG46" s="28">
        <v>43</v>
      </c>
      <c r="AH46" s="28"/>
      <c r="AI46" s="28"/>
      <c r="AJ46" s="29">
        <f t="shared" si="8"/>
        <v>531273600</v>
      </c>
      <c r="AK46" s="29"/>
      <c r="AL46" s="29"/>
      <c r="AM46" s="29"/>
      <c r="AN46" s="29">
        <f t="shared" si="9"/>
        <v>683046704.87704957</v>
      </c>
      <c r="AO46" s="29"/>
      <c r="AP46" s="29"/>
      <c r="AQ46" s="29"/>
      <c r="AR46" s="29">
        <v>0</v>
      </c>
      <c r="AS46" s="29"/>
      <c r="AT46" s="29"/>
      <c r="AU46" s="29"/>
      <c r="AV46" s="29">
        <v>0</v>
      </c>
      <c r="AW46" s="29"/>
      <c r="AX46" s="29"/>
      <c r="AY46" s="29"/>
      <c r="AZ46" s="29">
        <f t="shared" si="2"/>
        <v>1214320304.8770494</v>
      </c>
      <c r="BA46" s="29"/>
      <c r="BB46" s="29"/>
      <c r="BC46" s="29"/>
      <c r="BD46" s="29">
        <f t="shared" si="10"/>
        <v>202308986.87999988</v>
      </c>
      <c r="BE46" s="29"/>
      <c r="BF46" s="29"/>
      <c r="BG46" s="29"/>
      <c r="BH46" s="29">
        <f t="shared" si="11"/>
        <v>341523352.43852478</v>
      </c>
      <c r="BI46" s="29"/>
      <c r="BJ46" s="29"/>
      <c r="BK46" s="29"/>
      <c r="BL46" s="29">
        <f t="shared" si="6"/>
        <v>6425232</v>
      </c>
      <c r="BM46" s="29"/>
      <c r="BN46" s="29"/>
      <c r="BO46" s="29"/>
      <c r="BP46" s="29">
        <f t="shared" si="12"/>
        <v>755293819.75319982</v>
      </c>
      <c r="BQ46" s="29"/>
      <c r="BR46" s="29"/>
      <c r="BS46" s="29"/>
      <c r="BT46" s="29">
        <f t="shared" si="7"/>
        <v>1305551391.0717244</v>
      </c>
      <c r="BU46" s="29"/>
      <c r="BV46" s="29"/>
      <c r="BW46" s="29"/>
    </row>
    <row r="47" spans="2:75">
      <c r="B47" t="s">
        <v>35</v>
      </c>
      <c r="C47"/>
      <c r="D47"/>
      <c r="E47"/>
      <c r="F47"/>
      <c r="G47"/>
      <c r="H47"/>
      <c r="I47"/>
      <c r="J47"/>
      <c r="K47"/>
      <c r="M47" t="s">
        <v>37</v>
      </c>
      <c r="N47"/>
      <c r="O47"/>
      <c r="P47"/>
      <c r="Q47"/>
      <c r="R47"/>
      <c r="S47"/>
      <c r="T47"/>
      <c r="U47"/>
      <c r="V47"/>
      <c r="AG47" s="28">
        <v>44</v>
      </c>
      <c r="AH47" s="28"/>
      <c r="AI47" s="28"/>
      <c r="AJ47" s="29">
        <f t="shared" si="8"/>
        <v>543628800</v>
      </c>
      <c r="AK47" s="29"/>
      <c r="AL47" s="29"/>
      <c r="AM47" s="29"/>
      <c r="AN47" s="29">
        <f t="shared" si="9"/>
        <v>698931511.96721351</v>
      </c>
      <c r="AO47" s="29"/>
      <c r="AP47" s="29"/>
      <c r="AQ47" s="29"/>
      <c r="AR47" s="29">
        <v>0</v>
      </c>
      <c r="AS47" s="29"/>
      <c r="AT47" s="29"/>
      <c r="AU47" s="29"/>
      <c r="AV47" s="29">
        <v>0</v>
      </c>
      <c r="AW47" s="29"/>
      <c r="AX47" s="29"/>
      <c r="AY47" s="29"/>
      <c r="AZ47" s="29">
        <f t="shared" si="2"/>
        <v>1242560311.9672136</v>
      </c>
      <c r="BA47" s="29"/>
      <c r="BB47" s="29"/>
      <c r="BC47" s="29"/>
      <c r="BD47" s="29">
        <f t="shared" si="10"/>
        <v>207013847.03999987</v>
      </c>
      <c r="BE47" s="29"/>
      <c r="BF47" s="29"/>
      <c r="BG47" s="29"/>
      <c r="BH47" s="29">
        <f t="shared" si="11"/>
        <v>349465755.98360676</v>
      </c>
      <c r="BI47" s="29"/>
      <c r="BJ47" s="29"/>
      <c r="BK47" s="29"/>
      <c r="BL47" s="29">
        <f t="shared" si="6"/>
        <v>6574656</v>
      </c>
      <c r="BM47" s="29"/>
      <c r="BN47" s="29"/>
      <c r="BO47" s="29"/>
      <c r="BP47" s="29">
        <f t="shared" si="12"/>
        <v>772858792.30559981</v>
      </c>
      <c r="BQ47" s="29"/>
      <c r="BR47" s="29"/>
      <c r="BS47" s="29"/>
      <c r="BT47" s="29">
        <f t="shared" si="7"/>
        <v>1335913051.3292065</v>
      </c>
      <c r="BU47" s="29"/>
      <c r="BV47" s="29"/>
      <c r="BW47" s="29"/>
    </row>
    <row r="48" spans="2:75">
      <c r="B48" s="8" t="s">
        <v>40</v>
      </c>
      <c r="C48" s="8"/>
      <c r="D48" s="8"/>
      <c r="E48" s="8"/>
      <c r="F48" s="8"/>
      <c r="G48" s="7">
        <v>60</v>
      </c>
      <c r="H48" s="7"/>
      <c r="I48" s="7"/>
      <c r="J48" s="9" t="s">
        <v>25</v>
      </c>
      <c r="K48" s="9"/>
      <c r="M48" s="8" t="s">
        <v>40</v>
      </c>
      <c r="N48" s="8"/>
      <c r="O48" s="8"/>
      <c r="P48" s="8"/>
      <c r="Q48" s="8"/>
      <c r="R48" s="7">
        <v>60</v>
      </c>
      <c r="S48" s="7"/>
      <c r="T48" s="7"/>
      <c r="U48" s="9" t="s">
        <v>25</v>
      </c>
      <c r="V48" s="9"/>
      <c r="AG48" s="28">
        <v>45</v>
      </c>
      <c r="AH48" s="28"/>
      <c r="AI48" s="28"/>
      <c r="AJ48" s="29">
        <f t="shared" si="8"/>
        <v>555984000</v>
      </c>
      <c r="AK48" s="29"/>
      <c r="AL48" s="29"/>
      <c r="AM48" s="29"/>
      <c r="AN48" s="29">
        <f t="shared" si="9"/>
        <v>714816319.05737746</v>
      </c>
      <c r="AO48" s="29"/>
      <c r="AP48" s="29"/>
      <c r="AQ48" s="29"/>
      <c r="AR48" s="29">
        <v>0</v>
      </c>
      <c r="AS48" s="29"/>
      <c r="AT48" s="29"/>
      <c r="AU48" s="29"/>
      <c r="AV48" s="29">
        <v>0</v>
      </c>
      <c r="AW48" s="29"/>
      <c r="AX48" s="29"/>
      <c r="AY48" s="29"/>
      <c r="AZ48" s="29">
        <f t="shared" si="2"/>
        <v>1270800319.0573773</v>
      </c>
      <c r="BA48" s="29"/>
      <c r="BB48" s="29"/>
      <c r="BC48" s="29"/>
      <c r="BD48" s="29">
        <f t="shared" si="10"/>
        <v>211718707.19999987</v>
      </c>
      <c r="BE48" s="29"/>
      <c r="BF48" s="29"/>
      <c r="BG48" s="29"/>
      <c r="BH48" s="29">
        <f t="shared" si="11"/>
        <v>357408159.52868873</v>
      </c>
      <c r="BI48" s="29"/>
      <c r="BJ48" s="29"/>
      <c r="BK48" s="29"/>
      <c r="BL48" s="29">
        <f t="shared" si="6"/>
        <v>6724080</v>
      </c>
      <c r="BM48" s="29"/>
      <c r="BN48" s="29"/>
      <c r="BO48" s="29"/>
      <c r="BP48" s="29">
        <f t="shared" si="12"/>
        <v>790423764.8579998</v>
      </c>
      <c r="BQ48" s="29"/>
      <c r="BR48" s="29"/>
      <c r="BS48" s="29"/>
      <c r="BT48" s="29">
        <f t="shared" si="7"/>
        <v>1366274711.5866885</v>
      </c>
      <c r="BU48" s="29"/>
      <c r="BV48" s="29"/>
      <c r="BW48" s="29"/>
    </row>
    <row r="49" spans="2:75">
      <c r="B49" s="8" t="s">
        <v>40</v>
      </c>
      <c r="C49" s="8"/>
      <c r="D49" s="8"/>
      <c r="E49" s="8"/>
      <c r="F49" s="8"/>
      <c r="G49" s="7">
        <f>G48*G3/1000</f>
        <v>600</v>
      </c>
      <c r="H49" s="7"/>
      <c r="I49" s="7"/>
      <c r="J49" s="9" t="s">
        <v>27</v>
      </c>
      <c r="K49" s="9"/>
      <c r="M49" s="8" t="s">
        <v>46</v>
      </c>
      <c r="N49" s="8"/>
      <c r="O49" s="8"/>
      <c r="P49" s="8"/>
      <c r="Q49" s="8"/>
      <c r="R49" s="7">
        <f>G49-G42</f>
        <v>228.48000000000002</v>
      </c>
      <c r="S49" s="7"/>
      <c r="T49" s="7"/>
      <c r="U49" s="9" t="s">
        <v>27</v>
      </c>
      <c r="V49" s="9"/>
      <c r="AG49" s="28">
        <v>46</v>
      </c>
      <c r="AH49" s="28"/>
      <c r="AI49" s="28"/>
      <c r="AJ49" s="29">
        <f t="shared" si="8"/>
        <v>568339200</v>
      </c>
      <c r="AK49" s="29"/>
      <c r="AL49" s="29"/>
      <c r="AM49" s="29"/>
      <c r="AN49" s="29">
        <f t="shared" si="9"/>
        <v>730701126.1475414</v>
      </c>
      <c r="AO49" s="29"/>
      <c r="AP49" s="29"/>
      <c r="AQ49" s="29"/>
      <c r="AR49" s="29">
        <v>0</v>
      </c>
      <c r="AS49" s="29"/>
      <c r="AT49" s="29"/>
      <c r="AU49" s="29"/>
      <c r="AV49" s="29">
        <v>0</v>
      </c>
      <c r="AW49" s="29"/>
      <c r="AX49" s="29"/>
      <c r="AY49" s="29"/>
      <c r="AZ49" s="29">
        <f t="shared" si="2"/>
        <v>1299040326.1475415</v>
      </c>
      <c r="BA49" s="29"/>
      <c r="BB49" s="29"/>
      <c r="BC49" s="29"/>
      <c r="BD49" s="29">
        <f t="shared" si="10"/>
        <v>216423567.35999987</v>
      </c>
      <c r="BE49" s="29"/>
      <c r="BF49" s="29"/>
      <c r="BG49" s="29"/>
      <c r="BH49" s="29">
        <f t="shared" si="11"/>
        <v>365350563.0737707</v>
      </c>
      <c r="BI49" s="29"/>
      <c r="BJ49" s="29"/>
      <c r="BK49" s="29"/>
      <c r="BL49" s="29">
        <f t="shared" si="6"/>
        <v>6873504</v>
      </c>
      <c r="BM49" s="29"/>
      <c r="BN49" s="29"/>
      <c r="BO49" s="29"/>
      <c r="BP49" s="29">
        <f t="shared" si="12"/>
        <v>807988737.41039979</v>
      </c>
      <c r="BQ49" s="29"/>
      <c r="BR49" s="29"/>
      <c r="BS49" s="29"/>
      <c r="BT49" s="29">
        <f t="shared" si="7"/>
        <v>1396636371.8441703</v>
      </c>
      <c r="BU49" s="29"/>
      <c r="BV49" s="29"/>
      <c r="BW49" s="29"/>
    </row>
    <row r="50" spans="2:75">
      <c r="B50" s="1" t="s">
        <v>41</v>
      </c>
      <c r="M50" s="1" t="s">
        <v>47</v>
      </c>
      <c r="AG50" s="28">
        <v>47</v>
      </c>
      <c r="AH50" s="28"/>
      <c r="AI50" s="28"/>
      <c r="AJ50" s="29">
        <f t="shared" si="8"/>
        <v>580694400</v>
      </c>
      <c r="AK50" s="29"/>
      <c r="AL50" s="29"/>
      <c r="AM50" s="29"/>
      <c r="AN50" s="29">
        <f t="shared" si="9"/>
        <v>746585933.23770535</v>
      </c>
      <c r="AO50" s="29"/>
      <c r="AP50" s="29"/>
      <c r="AQ50" s="29"/>
      <c r="AR50" s="29">
        <v>0</v>
      </c>
      <c r="AS50" s="29"/>
      <c r="AT50" s="29"/>
      <c r="AU50" s="29"/>
      <c r="AV50" s="29">
        <v>0</v>
      </c>
      <c r="AW50" s="29"/>
      <c r="AX50" s="29"/>
      <c r="AY50" s="29"/>
      <c r="AZ50" s="29">
        <f t="shared" si="2"/>
        <v>1327280333.2377052</v>
      </c>
      <c r="BA50" s="29"/>
      <c r="BB50" s="29"/>
      <c r="BC50" s="29"/>
      <c r="BD50" s="29">
        <f t="shared" si="10"/>
        <v>221128427.51999986</v>
      </c>
      <c r="BE50" s="29"/>
      <c r="BF50" s="29"/>
      <c r="BG50" s="29"/>
      <c r="BH50" s="29">
        <f t="shared" si="11"/>
        <v>373292966.61885267</v>
      </c>
      <c r="BI50" s="29"/>
      <c r="BJ50" s="29"/>
      <c r="BK50" s="29"/>
      <c r="BL50" s="29">
        <f t="shared" si="6"/>
        <v>7022928</v>
      </c>
      <c r="BM50" s="29"/>
      <c r="BN50" s="29"/>
      <c r="BO50" s="29"/>
      <c r="BP50" s="29">
        <f t="shared" si="12"/>
        <v>825553709.96279979</v>
      </c>
      <c r="BQ50" s="29"/>
      <c r="BR50" s="29"/>
      <c r="BS50" s="29"/>
      <c r="BT50" s="29">
        <f t="shared" si="7"/>
        <v>1426998032.1016524</v>
      </c>
      <c r="BU50" s="29"/>
      <c r="BV50" s="29"/>
      <c r="BW50" s="29"/>
    </row>
    <row r="51" spans="2:75">
      <c r="B51" s="1" t="s">
        <v>42</v>
      </c>
      <c r="M51" s="1" t="s">
        <v>48</v>
      </c>
      <c r="AG51" s="28">
        <v>48</v>
      </c>
      <c r="AH51" s="28"/>
      <c r="AI51" s="28"/>
      <c r="AJ51" s="29">
        <f t="shared" si="8"/>
        <v>593049600</v>
      </c>
      <c r="AK51" s="29"/>
      <c r="AL51" s="29"/>
      <c r="AM51" s="29"/>
      <c r="AN51" s="29">
        <f t="shared" si="9"/>
        <v>762470740.3278693</v>
      </c>
      <c r="AO51" s="29"/>
      <c r="AP51" s="29"/>
      <c r="AQ51" s="29"/>
      <c r="AR51" s="29">
        <v>0</v>
      </c>
      <c r="AS51" s="29"/>
      <c r="AT51" s="29"/>
      <c r="AU51" s="29"/>
      <c r="AV51" s="29">
        <v>0</v>
      </c>
      <c r="AW51" s="29"/>
      <c r="AX51" s="29"/>
      <c r="AY51" s="29"/>
      <c r="AZ51" s="29">
        <f t="shared" si="2"/>
        <v>1355520340.3278694</v>
      </c>
      <c r="BA51" s="29"/>
      <c r="BB51" s="29"/>
      <c r="BC51" s="29"/>
      <c r="BD51" s="29">
        <f t="shared" si="10"/>
        <v>225833287.67999986</v>
      </c>
      <c r="BE51" s="29"/>
      <c r="BF51" s="29"/>
      <c r="BG51" s="29"/>
      <c r="BH51" s="29">
        <f t="shared" si="11"/>
        <v>381235370.16393465</v>
      </c>
      <c r="BI51" s="29"/>
      <c r="BJ51" s="29"/>
      <c r="BK51" s="29"/>
      <c r="BL51" s="29">
        <f t="shared" si="6"/>
        <v>7172352</v>
      </c>
      <c r="BM51" s="29"/>
      <c r="BN51" s="29"/>
      <c r="BO51" s="29"/>
      <c r="BP51" s="29">
        <f t="shared" si="12"/>
        <v>843118682.51519978</v>
      </c>
      <c r="BQ51" s="29"/>
      <c r="BR51" s="29"/>
      <c r="BS51" s="29"/>
      <c r="BT51" s="29">
        <f t="shared" si="7"/>
        <v>1457359692.3591342</v>
      </c>
      <c r="BU51" s="29"/>
      <c r="BV51" s="29"/>
      <c r="BW51" s="29"/>
    </row>
    <row r="52" spans="2:75">
      <c r="AG52" s="28">
        <v>49</v>
      </c>
      <c r="AH52" s="28"/>
      <c r="AI52" s="28"/>
      <c r="AJ52" s="29">
        <f t="shared" si="8"/>
        <v>605404800</v>
      </c>
      <c r="AK52" s="29"/>
      <c r="AL52" s="29"/>
      <c r="AM52" s="29"/>
      <c r="AN52" s="29">
        <f t="shared" si="9"/>
        <v>778355547.41803324</v>
      </c>
      <c r="AO52" s="29"/>
      <c r="AP52" s="29"/>
      <c r="AQ52" s="29"/>
      <c r="AR52" s="29">
        <v>0</v>
      </c>
      <c r="AS52" s="29"/>
      <c r="AT52" s="29"/>
      <c r="AU52" s="29"/>
      <c r="AV52" s="29">
        <v>0</v>
      </c>
      <c r="AW52" s="29"/>
      <c r="AX52" s="29"/>
      <c r="AY52" s="29"/>
      <c r="AZ52" s="29">
        <f t="shared" si="2"/>
        <v>1383760347.4180331</v>
      </c>
      <c r="BA52" s="29"/>
      <c r="BB52" s="29"/>
      <c r="BC52" s="29"/>
      <c r="BD52" s="29">
        <f t="shared" si="10"/>
        <v>230538147.83999985</v>
      </c>
      <c r="BE52" s="29"/>
      <c r="BF52" s="29"/>
      <c r="BG52" s="29"/>
      <c r="BH52" s="29">
        <f t="shared" si="11"/>
        <v>389177773.70901662</v>
      </c>
      <c r="BI52" s="29"/>
      <c r="BJ52" s="29"/>
      <c r="BK52" s="29"/>
      <c r="BL52" s="29">
        <f t="shared" si="6"/>
        <v>7321776</v>
      </c>
      <c r="BM52" s="29"/>
      <c r="BN52" s="29"/>
      <c r="BO52" s="29"/>
      <c r="BP52" s="29">
        <f t="shared" si="12"/>
        <v>860683655.06759977</v>
      </c>
      <c r="BQ52" s="29"/>
      <c r="BR52" s="29"/>
      <c r="BS52" s="29"/>
      <c r="BT52" s="29">
        <f t="shared" si="7"/>
        <v>1487721352.6166162</v>
      </c>
      <c r="BU52" s="29"/>
      <c r="BV52" s="29"/>
      <c r="BW52" s="29"/>
    </row>
    <row r="53" spans="2:75">
      <c r="AG53" s="28">
        <v>50</v>
      </c>
      <c r="AH53" s="28"/>
      <c r="AI53" s="28"/>
      <c r="AJ53" s="29">
        <f t="shared" si="8"/>
        <v>617760000</v>
      </c>
      <c r="AK53" s="29"/>
      <c r="AL53" s="29"/>
      <c r="AM53" s="29"/>
      <c r="AN53" s="29">
        <f t="shared" si="9"/>
        <v>794240354.50819719</v>
      </c>
      <c r="AO53" s="29"/>
      <c r="AP53" s="29"/>
      <c r="AQ53" s="29"/>
      <c r="AR53" s="29">
        <v>0</v>
      </c>
      <c r="AS53" s="29"/>
      <c r="AT53" s="29"/>
      <c r="AU53" s="29"/>
      <c r="AV53" s="29">
        <v>0</v>
      </c>
      <c r="AW53" s="29"/>
      <c r="AX53" s="29"/>
      <c r="AY53" s="29"/>
      <c r="AZ53" s="29">
        <f t="shared" si="2"/>
        <v>1412000354.5081973</v>
      </c>
      <c r="BA53" s="29"/>
      <c r="BB53" s="29"/>
      <c r="BC53" s="29"/>
      <c r="BD53" s="29">
        <f t="shared" si="10"/>
        <v>235243007.99999985</v>
      </c>
      <c r="BE53" s="29"/>
      <c r="BF53" s="29"/>
      <c r="BG53" s="29"/>
      <c r="BH53" s="29">
        <f t="shared" si="11"/>
        <v>397120177.25409859</v>
      </c>
      <c r="BI53" s="29"/>
      <c r="BJ53" s="29"/>
      <c r="BK53" s="29"/>
      <c r="BL53" s="29">
        <f t="shared" si="6"/>
        <v>7471200</v>
      </c>
      <c r="BM53" s="29"/>
      <c r="BN53" s="29"/>
      <c r="BO53" s="29"/>
      <c r="BP53" s="29">
        <f t="shared" si="12"/>
        <v>878248627.61999977</v>
      </c>
      <c r="BQ53" s="29"/>
      <c r="BR53" s="29"/>
      <c r="BS53" s="29"/>
      <c r="BT53" s="29">
        <f t="shared" si="7"/>
        <v>1518083012.8740983</v>
      </c>
      <c r="BU53" s="29"/>
      <c r="BV53" s="29"/>
      <c r="BW53" s="29"/>
    </row>
    <row r="54" spans="2:75">
      <c r="AG54" s="28">
        <v>51</v>
      </c>
      <c r="AH54" s="28"/>
      <c r="AI54" s="28"/>
      <c r="AJ54" s="29">
        <f t="shared" si="8"/>
        <v>630115200</v>
      </c>
      <c r="AK54" s="29"/>
      <c r="AL54" s="29"/>
      <c r="AM54" s="29"/>
      <c r="AN54" s="29">
        <f t="shared" si="9"/>
        <v>810125161.59836113</v>
      </c>
      <c r="AO54" s="29"/>
      <c r="AP54" s="29"/>
      <c r="AQ54" s="29"/>
      <c r="AR54" s="29">
        <v>0</v>
      </c>
      <c r="AS54" s="29"/>
      <c r="AT54" s="29"/>
      <c r="AU54" s="29"/>
      <c r="AV54" s="29">
        <v>0</v>
      </c>
      <c r="AW54" s="29"/>
      <c r="AX54" s="29"/>
      <c r="AY54" s="29"/>
      <c r="AZ54" s="29">
        <f t="shared" si="2"/>
        <v>1440240361.598361</v>
      </c>
      <c r="BA54" s="29"/>
      <c r="BB54" s="29"/>
      <c r="BC54" s="29"/>
      <c r="BD54" s="29">
        <f t="shared" si="10"/>
        <v>239947868.15999985</v>
      </c>
      <c r="BE54" s="29"/>
      <c r="BF54" s="29"/>
      <c r="BG54" s="29"/>
      <c r="BH54" s="29">
        <f t="shared" si="11"/>
        <v>405062580.79918057</v>
      </c>
      <c r="BI54" s="29"/>
      <c r="BJ54" s="29"/>
      <c r="BK54" s="29"/>
      <c r="BL54" s="29">
        <f t="shared" si="6"/>
        <v>7620624</v>
      </c>
      <c r="BM54" s="29"/>
      <c r="BN54" s="29"/>
      <c r="BO54" s="29"/>
      <c r="BP54" s="29">
        <f t="shared" si="12"/>
        <v>895813600.17239976</v>
      </c>
      <c r="BQ54" s="29"/>
      <c r="BR54" s="29"/>
      <c r="BS54" s="29"/>
      <c r="BT54" s="29">
        <f t="shared" si="7"/>
        <v>1548444673.1315801</v>
      </c>
      <c r="BU54" s="29"/>
      <c r="BV54" s="29"/>
      <c r="BW54" s="29"/>
    </row>
    <row r="55" spans="2:75">
      <c r="AG55" s="28">
        <v>52</v>
      </c>
      <c r="AH55" s="28"/>
      <c r="AI55" s="28"/>
      <c r="AJ55" s="29">
        <f t="shared" si="8"/>
        <v>642470400</v>
      </c>
      <c r="AK55" s="29"/>
      <c r="AL55" s="29"/>
      <c r="AM55" s="29"/>
      <c r="AN55" s="29">
        <f t="shared" si="9"/>
        <v>826009968.68852508</v>
      </c>
      <c r="AO55" s="29"/>
      <c r="AP55" s="29"/>
      <c r="AQ55" s="29"/>
      <c r="AR55" s="29">
        <v>0</v>
      </c>
      <c r="AS55" s="29"/>
      <c r="AT55" s="29"/>
      <c r="AU55" s="29"/>
      <c r="AV55" s="29">
        <v>0</v>
      </c>
      <c r="AW55" s="29"/>
      <c r="AX55" s="29"/>
      <c r="AY55" s="29"/>
      <c r="AZ55" s="29">
        <f t="shared" si="2"/>
        <v>1468480368.6885252</v>
      </c>
      <c r="BA55" s="29"/>
      <c r="BB55" s="29"/>
      <c r="BC55" s="29"/>
      <c r="BD55" s="29">
        <f t="shared" si="10"/>
        <v>244652728.31999984</v>
      </c>
      <c r="BE55" s="29"/>
      <c r="BF55" s="29"/>
      <c r="BG55" s="29"/>
      <c r="BH55" s="29">
        <f t="shared" si="11"/>
        <v>413004984.34426254</v>
      </c>
      <c r="BI55" s="29"/>
      <c r="BJ55" s="29"/>
      <c r="BK55" s="29"/>
      <c r="BL55" s="29">
        <f t="shared" si="6"/>
        <v>7770048</v>
      </c>
      <c r="BM55" s="29"/>
      <c r="BN55" s="29"/>
      <c r="BO55" s="29"/>
      <c r="BP55" s="29">
        <f t="shared" si="12"/>
        <v>913378572.72479975</v>
      </c>
      <c r="BQ55" s="29"/>
      <c r="BR55" s="29"/>
      <c r="BS55" s="29"/>
      <c r="BT55" s="29">
        <f t="shared" si="7"/>
        <v>1578806333.3890622</v>
      </c>
      <c r="BU55" s="29"/>
      <c r="BV55" s="29"/>
      <c r="BW55" s="29"/>
    </row>
    <row r="56" spans="2:75">
      <c r="AG56" s="28">
        <v>53</v>
      </c>
      <c r="AH56" s="28"/>
      <c r="AI56" s="28"/>
      <c r="AJ56" s="29">
        <f t="shared" si="8"/>
        <v>654825600</v>
      </c>
      <c r="AK56" s="29"/>
      <c r="AL56" s="29"/>
      <c r="AM56" s="29"/>
      <c r="AN56" s="29">
        <f t="shared" si="9"/>
        <v>841894775.77868903</v>
      </c>
      <c r="AO56" s="29"/>
      <c r="AP56" s="29"/>
      <c r="AQ56" s="29"/>
      <c r="AR56" s="29">
        <v>0</v>
      </c>
      <c r="AS56" s="29"/>
      <c r="AT56" s="29"/>
      <c r="AU56" s="29"/>
      <c r="AV56" s="29">
        <v>0</v>
      </c>
      <c r="AW56" s="29"/>
      <c r="AX56" s="29"/>
      <c r="AY56" s="29"/>
      <c r="AZ56" s="29">
        <f t="shared" si="2"/>
        <v>1496720375.7786889</v>
      </c>
      <c r="BA56" s="29"/>
      <c r="BB56" s="29"/>
      <c r="BC56" s="29"/>
      <c r="BD56" s="29">
        <f t="shared" si="10"/>
        <v>249357588.47999984</v>
      </c>
      <c r="BE56" s="29"/>
      <c r="BF56" s="29"/>
      <c r="BG56" s="29"/>
      <c r="BH56" s="29">
        <f t="shared" si="11"/>
        <v>420947387.88934451</v>
      </c>
      <c r="BI56" s="29"/>
      <c r="BJ56" s="29"/>
      <c r="BK56" s="29"/>
      <c r="BL56" s="29">
        <f t="shared" si="6"/>
        <v>7919472</v>
      </c>
      <c r="BM56" s="29"/>
      <c r="BN56" s="29"/>
      <c r="BO56" s="29"/>
      <c r="BP56" s="29">
        <f t="shared" si="12"/>
        <v>930943545.27719975</v>
      </c>
      <c r="BQ56" s="29"/>
      <c r="BR56" s="29"/>
      <c r="BS56" s="29"/>
      <c r="BT56" s="29">
        <f t="shared" si="7"/>
        <v>1609167993.646544</v>
      </c>
      <c r="BU56" s="29"/>
      <c r="BV56" s="29"/>
      <c r="BW56" s="29"/>
    </row>
    <row r="57" spans="2:75">
      <c r="AG57" s="28">
        <v>54</v>
      </c>
      <c r="AH57" s="28"/>
      <c r="AI57" s="28"/>
      <c r="AJ57" s="29">
        <f t="shared" si="8"/>
        <v>667180800</v>
      </c>
      <c r="AK57" s="29"/>
      <c r="AL57" s="29"/>
      <c r="AM57" s="29"/>
      <c r="AN57" s="29">
        <f t="shared" si="9"/>
        <v>857779582.86885297</v>
      </c>
      <c r="AO57" s="29"/>
      <c r="AP57" s="29"/>
      <c r="AQ57" s="29"/>
      <c r="AR57" s="29">
        <v>0</v>
      </c>
      <c r="AS57" s="29"/>
      <c r="AT57" s="29"/>
      <c r="AU57" s="29"/>
      <c r="AV57" s="29">
        <v>0</v>
      </c>
      <c r="AW57" s="29"/>
      <c r="AX57" s="29"/>
      <c r="AY57" s="29"/>
      <c r="AZ57" s="29">
        <f t="shared" si="2"/>
        <v>1524960382.8688531</v>
      </c>
      <c r="BA57" s="29"/>
      <c r="BB57" s="29"/>
      <c r="BC57" s="29"/>
      <c r="BD57" s="29">
        <f t="shared" si="10"/>
        <v>254062448.63999984</v>
      </c>
      <c r="BE57" s="29"/>
      <c r="BF57" s="29"/>
      <c r="BG57" s="29"/>
      <c r="BH57" s="29">
        <f t="shared" si="11"/>
        <v>428889791.43442649</v>
      </c>
      <c r="BI57" s="29"/>
      <c r="BJ57" s="29"/>
      <c r="BK57" s="29"/>
      <c r="BL57" s="29">
        <f t="shared" si="6"/>
        <v>8068896</v>
      </c>
      <c r="BM57" s="29"/>
      <c r="BN57" s="29"/>
      <c r="BO57" s="29"/>
      <c r="BP57" s="29">
        <f t="shared" si="12"/>
        <v>948508517.82959974</v>
      </c>
      <c r="BQ57" s="29"/>
      <c r="BR57" s="29"/>
      <c r="BS57" s="29"/>
      <c r="BT57" s="29">
        <f t="shared" si="7"/>
        <v>1639529653.904026</v>
      </c>
      <c r="BU57" s="29"/>
      <c r="BV57" s="29"/>
      <c r="BW57" s="29"/>
    </row>
    <row r="58" spans="2:75">
      <c r="AG58" s="28">
        <v>55</v>
      </c>
      <c r="AH58" s="28"/>
      <c r="AI58" s="28"/>
      <c r="AJ58" s="29">
        <f t="shared" si="8"/>
        <v>679536000</v>
      </c>
      <c r="AK58" s="29"/>
      <c r="AL58" s="29"/>
      <c r="AM58" s="29"/>
      <c r="AN58" s="29">
        <f t="shared" si="9"/>
        <v>873664389.95901692</v>
      </c>
      <c r="AO58" s="29"/>
      <c r="AP58" s="29"/>
      <c r="AQ58" s="29"/>
      <c r="AR58" s="29">
        <v>0</v>
      </c>
      <c r="AS58" s="29"/>
      <c r="AT58" s="29"/>
      <c r="AU58" s="29"/>
      <c r="AV58" s="29">
        <v>0</v>
      </c>
      <c r="AW58" s="29"/>
      <c r="AX58" s="29"/>
      <c r="AY58" s="29"/>
      <c r="AZ58" s="29">
        <f t="shared" si="2"/>
        <v>1553200389.9590168</v>
      </c>
      <c r="BA58" s="29"/>
      <c r="BB58" s="29"/>
      <c r="BC58" s="29"/>
      <c r="BD58" s="29">
        <f t="shared" si="10"/>
        <v>258767308.79999983</v>
      </c>
      <c r="BE58" s="29"/>
      <c r="BF58" s="29"/>
      <c r="BG58" s="29"/>
      <c r="BH58" s="29">
        <f t="shared" si="11"/>
        <v>436832194.97950846</v>
      </c>
      <c r="BI58" s="29"/>
      <c r="BJ58" s="29"/>
      <c r="BK58" s="29"/>
      <c r="BL58" s="29">
        <f t="shared" si="6"/>
        <v>8218320</v>
      </c>
      <c r="BM58" s="29"/>
      <c r="BN58" s="29"/>
      <c r="BO58" s="29"/>
      <c r="BP58" s="29">
        <f t="shared" si="12"/>
        <v>966073490.38199973</v>
      </c>
      <c r="BQ58" s="29"/>
      <c r="BR58" s="29"/>
      <c r="BS58" s="29"/>
      <c r="BT58" s="29">
        <f t="shared" si="7"/>
        <v>1669891314.1615081</v>
      </c>
      <c r="BU58" s="29"/>
      <c r="BV58" s="29"/>
      <c r="BW58" s="29"/>
    </row>
    <row r="59" spans="2:75">
      <c r="AG59" s="28">
        <v>56</v>
      </c>
      <c r="AH59" s="28"/>
      <c r="AI59" s="28"/>
      <c r="AJ59" s="29">
        <f t="shared" si="8"/>
        <v>691891200</v>
      </c>
      <c r="AK59" s="29"/>
      <c r="AL59" s="29"/>
      <c r="AM59" s="29"/>
      <c r="AN59" s="29">
        <f t="shared" si="9"/>
        <v>889549197.04918087</v>
      </c>
      <c r="AO59" s="29"/>
      <c r="AP59" s="29"/>
      <c r="AQ59" s="29"/>
      <c r="AR59" s="29">
        <v>0</v>
      </c>
      <c r="AS59" s="29"/>
      <c r="AT59" s="29"/>
      <c r="AU59" s="29"/>
      <c r="AV59" s="29">
        <v>0</v>
      </c>
      <c r="AW59" s="29"/>
      <c r="AX59" s="29"/>
      <c r="AY59" s="29"/>
      <c r="AZ59" s="29">
        <f t="shared" si="2"/>
        <v>1581440397.049181</v>
      </c>
      <c r="BA59" s="29"/>
      <c r="BB59" s="29"/>
      <c r="BC59" s="29"/>
      <c r="BD59" s="29">
        <f t="shared" si="10"/>
        <v>263472168.95999983</v>
      </c>
      <c r="BE59" s="29"/>
      <c r="BF59" s="29"/>
      <c r="BG59" s="29"/>
      <c r="BH59" s="29">
        <f t="shared" si="11"/>
        <v>444774598.52459043</v>
      </c>
      <c r="BI59" s="29"/>
      <c r="BJ59" s="29"/>
      <c r="BK59" s="29"/>
      <c r="BL59" s="29">
        <f t="shared" si="6"/>
        <v>8367744</v>
      </c>
      <c r="BM59" s="29"/>
      <c r="BN59" s="29"/>
      <c r="BO59" s="29"/>
      <c r="BP59" s="29">
        <f t="shared" si="12"/>
        <v>983638462.93439972</v>
      </c>
      <c r="BQ59" s="29"/>
      <c r="BR59" s="29"/>
      <c r="BS59" s="29"/>
      <c r="BT59" s="29">
        <f t="shared" si="7"/>
        <v>1700252974.4189901</v>
      </c>
      <c r="BU59" s="29"/>
      <c r="BV59" s="29"/>
      <c r="BW59" s="29"/>
    </row>
    <row r="60" spans="2:75">
      <c r="AG60" s="28">
        <v>57</v>
      </c>
      <c r="AH60" s="28"/>
      <c r="AI60" s="28"/>
      <c r="AJ60" s="29">
        <f t="shared" si="8"/>
        <v>704246400</v>
      </c>
      <c r="AK60" s="29"/>
      <c r="AL60" s="29"/>
      <c r="AM60" s="29"/>
      <c r="AN60" s="29">
        <f t="shared" si="9"/>
        <v>905434004.13934481</v>
      </c>
      <c r="AO60" s="29"/>
      <c r="AP60" s="29"/>
      <c r="AQ60" s="29"/>
      <c r="AR60" s="29">
        <v>0</v>
      </c>
      <c r="AS60" s="29"/>
      <c r="AT60" s="29"/>
      <c r="AU60" s="29"/>
      <c r="AV60" s="29">
        <v>0</v>
      </c>
      <c r="AW60" s="29"/>
      <c r="AX60" s="29"/>
      <c r="AY60" s="29"/>
      <c r="AZ60" s="29">
        <f t="shared" si="2"/>
        <v>1609680404.1393447</v>
      </c>
      <c r="BA60" s="29"/>
      <c r="BB60" s="29"/>
      <c r="BC60" s="29"/>
      <c r="BD60" s="29">
        <f t="shared" si="10"/>
        <v>268177029.11999983</v>
      </c>
      <c r="BE60" s="29"/>
      <c r="BF60" s="29"/>
      <c r="BG60" s="29"/>
      <c r="BH60" s="29">
        <f t="shared" si="11"/>
        <v>452717002.06967241</v>
      </c>
      <c r="BI60" s="29"/>
      <c r="BJ60" s="29"/>
      <c r="BK60" s="29"/>
      <c r="BL60" s="29">
        <f t="shared" si="6"/>
        <v>8517168</v>
      </c>
      <c r="BM60" s="29"/>
      <c r="BN60" s="29"/>
      <c r="BO60" s="29"/>
      <c r="BP60" s="29">
        <f t="shared" si="12"/>
        <v>1001203435.4867997</v>
      </c>
      <c r="BQ60" s="29"/>
      <c r="BR60" s="29"/>
      <c r="BS60" s="29"/>
      <c r="BT60" s="29">
        <f t="shared" si="7"/>
        <v>1730614634.6764719</v>
      </c>
      <c r="BU60" s="29"/>
      <c r="BV60" s="29"/>
      <c r="BW60" s="29"/>
    </row>
    <row r="61" spans="2:75">
      <c r="AG61" s="28">
        <v>58</v>
      </c>
      <c r="AH61" s="28"/>
      <c r="AI61" s="28"/>
      <c r="AJ61" s="29">
        <f t="shared" si="8"/>
        <v>716601600</v>
      </c>
      <c r="AK61" s="29"/>
      <c r="AL61" s="29"/>
      <c r="AM61" s="29"/>
      <c r="AN61" s="29">
        <f t="shared" si="9"/>
        <v>921318811.22950876</v>
      </c>
      <c r="AO61" s="29"/>
      <c r="AP61" s="29"/>
      <c r="AQ61" s="29"/>
      <c r="AR61" s="29">
        <v>0</v>
      </c>
      <c r="AS61" s="29"/>
      <c r="AT61" s="29"/>
      <c r="AU61" s="29"/>
      <c r="AV61" s="29">
        <v>0</v>
      </c>
      <c r="AW61" s="29"/>
      <c r="AX61" s="29"/>
      <c r="AY61" s="29"/>
      <c r="AZ61" s="29">
        <f t="shared" si="2"/>
        <v>1637920411.2295089</v>
      </c>
      <c r="BA61" s="29"/>
      <c r="BB61" s="29"/>
      <c r="BC61" s="29"/>
      <c r="BD61" s="29">
        <f t="shared" si="10"/>
        <v>272881889.27999985</v>
      </c>
      <c r="BE61" s="29"/>
      <c r="BF61" s="29"/>
      <c r="BG61" s="29"/>
      <c r="BH61" s="29">
        <f t="shared" si="11"/>
        <v>460659405.61475438</v>
      </c>
      <c r="BI61" s="29"/>
      <c r="BJ61" s="29"/>
      <c r="BK61" s="29"/>
      <c r="BL61" s="29">
        <f t="shared" si="6"/>
        <v>8666592</v>
      </c>
      <c r="BM61" s="29"/>
      <c r="BN61" s="29"/>
      <c r="BO61" s="29"/>
      <c r="BP61" s="29">
        <f t="shared" si="12"/>
        <v>1018768408.0391997</v>
      </c>
      <c r="BQ61" s="29"/>
      <c r="BR61" s="29"/>
      <c r="BS61" s="29"/>
      <c r="BT61" s="29">
        <f t="shared" si="7"/>
        <v>1760976294.9339538</v>
      </c>
      <c r="BU61" s="29"/>
      <c r="BV61" s="29"/>
      <c r="BW61" s="29"/>
    </row>
    <row r="62" spans="2:75">
      <c r="AG62" s="28">
        <v>59</v>
      </c>
      <c r="AH62" s="28"/>
      <c r="AI62" s="28"/>
      <c r="AJ62" s="29">
        <f t="shared" si="8"/>
        <v>728956800</v>
      </c>
      <c r="AK62" s="29"/>
      <c r="AL62" s="29"/>
      <c r="AM62" s="29"/>
      <c r="AN62" s="29">
        <f t="shared" si="9"/>
        <v>937203618.3196727</v>
      </c>
      <c r="AO62" s="29"/>
      <c r="AP62" s="29"/>
      <c r="AQ62" s="29"/>
      <c r="AR62" s="29">
        <v>0</v>
      </c>
      <c r="AS62" s="29"/>
      <c r="AT62" s="29"/>
      <c r="AU62" s="29"/>
      <c r="AV62" s="29">
        <v>0</v>
      </c>
      <c r="AW62" s="29"/>
      <c r="AX62" s="29"/>
      <c r="AY62" s="29"/>
      <c r="AZ62" s="29">
        <f t="shared" si="2"/>
        <v>1666160418.3196726</v>
      </c>
      <c r="BA62" s="29"/>
      <c r="BB62" s="29"/>
      <c r="BC62" s="29"/>
      <c r="BD62" s="29">
        <f t="shared" si="10"/>
        <v>277586749.43999988</v>
      </c>
      <c r="BE62" s="29"/>
      <c r="BF62" s="29"/>
      <c r="BG62" s="29"/>
      <c r="BH62" s="29">
        <f t="shared" si="11"/>
        <v>468601809.15983635</v>
      </c>
      <c r="BI62" s="29"/>
      <c r="BJ62" s="29"/>
      <c r="BK62" s="29"/>
      <c r="BL62" s="29">
        <f t="shared" si="6"/>
        <v>8816016</v>
      </c>
      <c r="BM62" s="29"/>
      <c r="BN62" s="29"/>
      <c r="BO62" s="29"/>
      <c r="BP62" s="29">
        <f t="shared" si="12"/>
        <v>1036333380.5915997</v>
      </c>
      <c r="BQ62" s="29"/>
      <c r="BR62" s="29"/>
      <c r="BS62" s="29"/>
      <c r="BT62" s="29">
        <f t="shared" si="7"/>
        <v>1791337955.1914358</v>
      </c>
      <c r="BU62" s="29"/>
      <c r="BV62" s="29"/>
      <c r="BW62" s="29"/>
    </row>
    <row r="63" spans="2:75">
      <c r="AG63" s="28">
        <v>60</v>
      </c>
      <c r="AH63" s="28"/>
      <c r="AI63" s="28"/>
      <c r="AJ63" s="29">
        <f t="shared" si="8"/>
        <v>741312000</v>
      </c>
      <c r="AK63" s="29"/>
      <c r="AL63" s="29"/>
      <c r="AM63" s="29"/>
      <c r="AN63" s="29">
        <f t="shared" si="9"/>
        <v>953088425.40983665</v>
      </c>
      <c r="AO63" s="29"/>
      <c r="AP63" s="29"/>
      <c r="AQ63" s="29"/>
      <c r="AR63" s="29">
        <v>0</v>
      </c>
      <c r="AS63" s="29"/>
      <c r="AT63" s="29"/>
      <c r="AU63" s="29"/>
      <c r="AV63" s="29">
        <v>0</v>
      </c>
      <c r="AW63" s="29"/>
      <c r="AX63" s="29"/>
      <c r="AY63" s="29"/>
      <c r="AZ63" s="29">
        <f t="shared" si="2"/>
        <v>1694400425.4098368</v>
      </c>
      <c r="BA63" s="29"/>
      <c r="BB63" s="29"/>
      <c r="BC63" s="29"/>
      <c r="BD63" s="29">
        <f t="shared" si="10"/>
        <v>282291609.5999999</v>
      </c>
      <c r="BE63" s="29"/>
      <c r="BF63" s="29"/>
      <c r="BG63" s="29"/>
      <c r="BH63" s="29">
        <f t="shared" si="11"/>
        <v>476544212.70491832</v>
      </c>
      <c r="BI63" s="29"/>
      <c r="BJ63" s="29"/>
      <c r="BK63" s="29"/>
      <c r="BL63" s="29">
        <f t="shared" si="6"/>
        <v>8965440</v>
      </c>
      <c r="BM63" s="29"/>
      <c r="BN63" s="29"/>
      <c r="BO63" s="29"/>
      <c r="BP63" s="29">
        <f t="shared" si="12"/>
        <v>1053898353.1439997</v>
      </c>
      <c r="BQ63" s="29"/>
      <c r="BR63" s="29"/>
      <c r="BS63" s="29"/>
      <c r="BT63" s="29">
        <f t="shared" si="7"/>
        <v>1821699615.4489179</v>
      </c>
      <c r="BU63" s="29"/>
      <c r="BV63" s="29"/>
      <c r="BW63" s="29"/>
    </row>
  </sheetData>
  <mergeCells count="801">
    <mergeCell ref="BT41:BW41"/>
    <mergeCell ref="BT42:BW42"/>
    <mergeCell ref="BT43:BW43"/>
    <mergeCell ref="BT44:BW44"/>
    <mergeCell ref="BT45:BW45"/>
    <mergeCell ref="BT46:BW46"/>
    <mergeCell ref="BT35:BW35"/>
    <mergeCell ref="BT36:BW36"/>
    <mergeCell ref="BT37:BW37"/>
    <mergeCell ref="BT38:BW38"/>
    <mergeCell ref="BT39:BW39"/>
    <mergeCell ref="BT40:BW40"/>
    <mergeCell ref="BT63:BW63"/>
    <mergeCell ref="BT53:BW53"/>
    <mergeCell ref="BT54:BW54"/>
    <mergeCell ref="BT55:BW55"/>
    <mergeCell ref="BT56:BW56"/>
    <mergeCell ref="BT57:BW57"/>
    <mergeCell ref="BT58:BW58"/>
    <mergeCell ref="BT47:BW47"/>
    <mergeCell ref="BT48:BW48"/>
    <mergeCell ref="BT49:BW49"/>
    <mergeCell ref="BT50:BW50"/>
    <mergeCell ref="BT51:BW51"/>
    <mergeCell ref="BT52:BW52"/>
    <mergeCell ref="BT59:BW59"/>
    <mergeCell ref="BT60:BW60"/>
    <mergeCell ref="BT61:BW61"/>
    <mergeCell ref="BT62:BW62"/>
    <mergeCell ref="BT32:BW32"/>
    <mergeCell ref="BT33:BW33"/>
    <mergeCell ref="BT34:BW34"/>
    <mergeCell ref="BT23:BW23"/>
    <mergeCell ref="BT24:BW24"/>
    <mergeCell ref="BT25:BW25"/>
    <mergeCell ref="BT26:BW26"/>
    <mergeCell ref="BT27:BW27"/>
    <mergeCell ref="BT28:BW28"/>
    <mergeCell ref="BT29:BW29"/>
    <mergeCell ref="BT30:BW30"/>
    <mergeCell ref="BT31:BW31"/>
    <mergeCell ref="BT17:BW17"/>
    <mergeCell ref="BT18:BW18"/>
    <mergeCell ref="BT19:BW19"/>
    <mergeCell ref="BT20:BW20"/>
    <mergeCell ref="BT21:BW21"/>
    <mergeCell ref="BT22:BW22"/>
    <mergeCell ref="BT11:BW11"/>
    <mergeCell ref="BT12:BW12"/>
    <mergeCell ref="BT13:BW13"/>
    <mergeCell ref="BT14:BW14"/>
    <mergeCell ref="BT15:BW15"/>
    <mergeCell ref="BT16:BW16"/>
    <mergeCell ref="BP60:BS60"/>
    <mergeCell ref="BP61:BS61"/>
    <mergeCell ref="BP62:BS62"/>
    <mergeCell ref="BP63:BS63"/>
    <mergeCell ref="BT5:BW5"/>
    <mergeCell ref="BT6:BW6"/>
    <mergeCell ref="BT7:BW7"/>
    <mergeCell ref="BT8:BW8"/>
    <mergeCell ref="BT9:BW9"/>
    <mergeCell ref="BT10:BW10"/>
    <mergeCell ref="BP54:BS54"/>
    <mergeCell ref="BP55:BS55"/>
    <mergeCell ref="BP56:BS56"/>
    <mergeCell ref="BP57:BS57"/>
    <mergeCell ref="BP58:BS58"/>
    <mergeCell ref="BP59:BS59"/>
    <mergeCell ref="BP48:BS48"/>
    <mergeCell ref="BP49:BS49"/>
    <mergeCell ref="BP50:BS50"/>
    <mergeCell ref="BP51:BS51"/>
    <mergeCell ref="BP52:BS52"/>
    <mergeCell ref="BP53:BS53"/>
    <mergeCell ref="BP42:BS42"/>
    <mergeCell ref="BP43:BS43"/>
    <mergeCell ref="BP44:BS44"/>
    <mergeCell ref="BP45:BS45"/>
    <mergeCell ref="BP46:BS46"/>
    <mergeCell ref="BP47:BS47"/>
    <mergeCell ref="BP36:BS36"/>
    <mergeCell ref="BP37:BS37"/>
    <mergeCell ref="BP38:BS38"/>
    <mergeCell ref="BP39:BS39"/>
    <mergeCell ref="BP40:BS40"/>
    <mergeCell ref="BP41:BS41"/>
    <mergeCell ref="BP30:BS30"/>
    <mergeCell ref="BP31:BS31"/>
    <mergeCell ref="BP32:BS32"/>
    <mergeCell ref="BP33:BS33"/>
    <mergeCell ref="BP34:BS34"/>
    <mergeCell ref="BP35:BS35"/>
    <mergeCell ref="BP24:BS24"/>
    <mergeCell ref="BP25:BS25"/>
    <mergeCell ref="BP26:BS26"/>
    <mergeCell ref="BP27:BS27"/>
    <mergeCell ref="BP28:BS28"/>
    <mergeCell ref="BP29:BS29"/>
    <mergeCell ref="BP18:BS18"/>
    <mergeCell ref="BP19:BS19"/>
    <mergeCell ref="BP20:BS20"/>
    <mergeCell ref="BP21:BS21"/>
    <mergeCell ref="BP22:BS22"/>
    <mergeCell ref="BP23:BS23"/>
    <mergeCell ref="BP12:BS12"/>
    <mergeCell ref="BP13:BS13"/>
    <mergeCell ref="BP14:BS14"/>
    <mergeCell ref="BP15:BS15"/>
    <mergeCell ref="BP16:BS16"/>
    <mergeCell ref="BP17:BS17"/>
    <mergeCell ref="BP6:BS6"/>
    <mergeCell ref="BP7:BS7"/>
    <mergeCell ref="BP8:BS8"/>
    <mergeCell ref="BP9:BS9"/>
    <mergeCell ref="BP10:BS10"/>
    <mergeCell ref="BP11:BS11"/>
    <mergeCell ref="BL58:BO58"/>
    <mergeCell ref="BL59:BO59"/>
    <mergeCell ref="BL60:BO60"/>
    <mergeCell ref="BL46:BO46"/>
    <mergeCell ref="BL47:BO47"/>
    <mergeCell ref="BL48:BO48"/>
    <mergeCell ref="BL49:BO49"/>
    <mergeCell ref="BL50:BO50"/>
    <mergeCell ref="BL51:BO51"/>
    <mergeCell ref="BL40:BO40"/>
    <mergeCell ref="BL41:BO41"/>
    <mergeCell ref="BL42:BO42"/>
    <mergeCell ref="BL43:BO43"/>
    <mergeCell ref="BL44:BO44"/>
    <mergeCell ref="BL45:BO45"/>
    <mergeCell ref="BL34:BO34"/>
    <mergeCell ref="BL35:BO35"/>
    <mergeCell ref="BL36:BO36"/>
    <mergeCell ref="BL61:BO61"/>
    <mergeCell ref="BL62:BO62"/>
    <mergeCell ref="BL63:BO63"/>
    <mergeCell ref="BL52:BO52"/>
    <mergeCell ref="BL53:BO53"/>
    <mergeCell ref="BL54:BO54"/>
    <mergeCell ref="BL55:BO55"/>
    <mergeCell ref="BL56:BO56"/>
    <mergeCell ref="BL57:BO57"/>
    <mergeCell ref="BL37:BO37"/>
    <mergeCell ref="BL38:BO38"/>
    <mergeCell ref="BL39:BO39"/>
    <mergeCell ref="BL28:BO28"/>
    <mergeCell ref="BL29:BO29"/>
    <mergeCell ref="BL30:BO30"/>
    <mergeCell ref="BL31:BO31"/>
    <mergeCell ref="BL32:BO32"/>
    <mergeCell ref="BL33:BO33"/>
    <mergeCell ref="BL22:BO22"/>
    <mergeCell ref="BL23:BO23"/>
    <mergeCell ref="BL24:BO24"/>
    <mergeCell ref="BL25:BO25"/>
    <mergeCell ref="BL26:BO26"/>
    <mergeCell ref="BL27:BO27"/>
    <mergeCell ref="BL16:BO16"/>
    <mergeCell ref="BL17:BO17"/>
    <mergeCell ref="BL18:BO18"/>
    <mergeCell ref="BL19:BO19"/>
    <mergeCell ref="BL20:BO20"/>
    <mergeCell ref="BL21:BO21"/>
    <mergeCell ref="BL10:BO10"/>
    <mergeCell ref="BL11:BO11"/>
    <mergeCell ref="BL12:BO12"/>
    <mergeCell ref="BL13:BO13"/>
    <mergeCell ref="BL14:BO14"/>
    <mergeCell ref="BL15:BO15"/>
    <mergeCell ref="BH59:BK59"/>
    <mergeCell ref="BH60:BK60"/>
    <mergeCell ref="BH61:BK61"/>
    <mergeCell ref="BH46:BK46"/>
    <mergeCell ref="BH35:BK35"/>
    <mergeCell ref="BH36:BK36"/>
    <mergeCell ref="BH37:BK37"/>
    <mergeCell ref="BH38:BK38"/>
    <mergeCell ref="BH39:BK39"/>
    <mergeCell ref="BH40:BK40"/>
    <mergeCell ref="BH29:BK29"/>
    <mergeCell ref="BH30:BK30"/>
    <mergeCell ref="BH31:BK31"/>
    <mergeCell ref="BH32:BK32"/>
    <mergeCell ref="BH33:BK33"/>
    <mergeCell ref="BH34:BK34"/>
    <mergeCell ref="BH23:BK23"/>
    <mergeCell ref="BH24:BK24"/>
    <mergeCell ref="BH62:BK62"/>
    <mergeCell ref="BH63:BK63"/>
    <mergeCell ref="BL5:BO5"/>
    <mergeCell ref="BL6:BO6"/>
    <mergeCell ref="BL7:BO7"/>
    <mergeCell ref="BL8:BO8"/>
    <mergeCell ref="BL9:BO9"/>
    <mergeCell ref="BH53:BK53"/>
    <mergeCell ref="BH54:BK54"/>
    <mergeCell ref="BH55:BK55"/>
    <mergeCell ref="BH56:BK56"/>
    <mergeCell ref="BH57:BK57"/>
    <mergeCell ref="BH58:BK58"/>
    <mergeCell ref="BH47:BK47"/>
    <mergeCell ref="BH48:BK48"/>
    <mergeCell ref="BH49:BK49"/>
    <mergeCell ref="BH50:BK50"/>
    <mergeCell ref="BH51:BK51"/>
    <mergeCell ref="BH52:BK52"/>
    <mergeCell ref="BH41:BK41"/>
    <mergeCell ref="BH42:BK42"/>
    <mergeCell ref="BH43:BK43"/>
    <mergeCell ref="BH44:BK44"/>
    <mergeCell ref="BH45:BK45"/>
    <mergeCell ref="BH25:BK25"/>
    <mergeCell ref="BH26:BK26"/>
    <mergeCell ref="BH27:BK27"/>
    <mergeCell ref="BH28:BK28"/>
    <mergeCell ref="BH17:BK17"/>
    <mergeCell ref="BH18:BK18"/>
    <mergeCell ref="BH19:BK19"/>
    <mergeCell ref="BH20:BK20"/>
    <mergeCell ref="BH21:BK21"/>
    <mergeCell ref="BH22:BK22"/>
    <mergeCell ref="BH11:BK11"/>
    <mergeCell ref="BH12:BK12"/>
    <mergeCell ref="BH13:BK13"/>
    <mergeCell ref="BH14:BK14"/>
    <mergeCell ref="BH15:BK15"/>
    <mergeCell ref="BH16:BK16"/>
    <mergeCell ref="BD60:BG60"/>
    <mergeCell ref="BD61:BG61"/>
    <mergeCell ref="BD62:BG62"/>
    <mergeCell ref="BD47:BG47"/>
    <mergeCell ref="BD36:BG36"/>
    <mergeCell ref="BD37:BG37"/>
    <mergeCell ref="BD38:BG38"/>
    <mergeCell ref="BD39:BG39"/>
    <mergeCell ref="BD40:BG40"/>
    <mergeCell ref="BD41:BG41"/>
    <mergeCell ref="BD30:BG30"/>
    <mergeCell ref="BD31:BG31"/>
    <mergeCell ref="BD32:BG32"/>
    <mergeCell ref="BD33:BG33"/>
    <mergeCell ref="BD34:BG34"/>
    <mergeCell ref="BD35:BG35"/>
    <mergeCell ref="BD24:BG24"/>
    <mergeCell ref="BD25:BG25"/>
    <mergeCell ref="BD63:BG63"/>
    <mergeCell ref="BH5:BK5"/>
    <mergeCell ref="BH6:BK6"/>
    <mergeCell ref="BH7:BK7"/>
    <mergeCell ref="BH8:BK8"/>
    <mergeCell ref="BH9:BK9"/>
    <mergeCell ref="BH10:BK10"/>
    <mergeCell ref="BD54:BG54"/>
    <mergeCell ref="BD55:BG55"/>
    <mergeCell ref="BD56:BG56"/>
    <mergeCell ref="BD57:BG57"/>
    <mergeCell ref="BD58:BG58"/>
    <mergeCell ref="BD59:BG59"/>
    <mergeCell ref="BD48:BG48"/>
    <mergeCell ref="BD49:BG49"/>
    <mergeCell ref="BD50:BG50"/>
    <mergeCell ref="BD51:BG51"/>
    <mergeCell ref="BD52:BG52"/>
    <mergeCell ref="BD53:BG53"/>
    <mergeCell ref="BD42:BG42"/>
    <mergeCell ref="BD43:BG43"/>
    <mergeCell ref="BD44:BG44"/>
    <mergeCell ref="BD45:BG45"/>
    <mergeCell ref="BD46:BG46"/>
    <mergeCell ref="BD26:BG26"/>
    <mergeCell ref="BD27:BG27"/>
    <mergeCell ref="BD28:BG28"/>
    <mergeCell ref="BD29:BG29"/>
    <mergeCell ref="BD18:BG18"/>
    <mergeCell ref="BD19:BG19"/>
    <mergeCell ref="BD20:BG20"/>
    <mergeCell ref="BD21:BG21"/>
    <mergeCell ref="BD22:BG22"/>
    <mergeCell ref="BD23:BG23"/>
    <mergeCell ref="BD12:BG12"/>
    <mergeCell ref="BD13:BG13"/>
    <mergeCell ref="BD14:BG14"/>
    <mergeCell ref="BD15:BG15"/>
    <mergeCell ref="BD16:BG16"/>
    <mergeCell ref="BD17:BG17"/>
    <mergeCell ref="BD6:BG6"/>
    <mergeCell ref="BD7:BG7"/>
    <mergeCell ref="BD8:BG8"/>
    <mergeCell ref="BD9:BG9"/>
    <mergeCell ref="BD10:BG10"/>
    <mergeCell ref="BD11:BG11"/>
    <mergeCell ref="BD4:BG4"/>
    <mergeCell ref="BH4:BK4"/>
    <mergeCell ref="BL4:BO4"/>
    <mergeCell ref="BP4:BS4"/>
    <mergeCell ref="BT4:BW4"/>
    <mergeCell ref="BD5:BG5"/>
    <mergeCell ref="BP5:BS5"/>
    <mergeCell ref="AJ2:BC2"/>
    <mergeCell ref="AG2:AI3"/>
    <mergeCell ref="BD2:BW2"/>
    <mergeCell ref="BD3:BG3"/>
    <mergeCell ref="BH3:BK3"/>
    <mergeCell ref="BL3:BO3"/>
    <mergeCell ref="BP3:BS3"/>
    <mergeCell ref="BT3:BW3"/>
    <mergeCell ref="AJ3:AM3"/>
    <mergeCell ref="AJ4:AM4"/>
    <mergeCell ref="AN3:AQ3"/>
    <mergeCell ref="AN4:AQ4"/>
    <mergeCell ref="AJ5:AM5"/>
    <mergeCell ref="AR61:AU61"/>
    <mergeCell ref="AV61:AY61"/>
    <mergeCell ref="AR62:AU62"/>
    <mergeCell ref="AV62:AY62"/>
    <mergeCell ref="AR63:AU63"/>
    <mergeCell ref="AV63:AY63"/>
    <mergeCell ref="AR58:AU58"/>
    <mergeCell ref="AV58:AY58"/>
    <mergeCell ref="AR59:AU59"/>
    <mergeCell ref="AV59:AY59"/>
    <mergeCell ref="AR60:AU60"/>
    <mergeCell ref="AV60:AY60"/>
    <mergeCell ref="AR55:AU55"/>
    <mergeCell ref="AV55:AY55"/>
    <mergeCell ref="AR56:AU56"/>
    <mergeCell ref="AV56:AY56"/>
    <mergeCell ref="AR57:AU57"/>
    <mergeCell ref="AV57:AY57"/>
    <mergeCell ref="AR52:AU52"/>
    <mergeCell ref="AV52:AY52"/>
    <mergeCell ref="AR53:AU53"/>
    <mergeCell ref="AV53:AY53"/>
    <mergeCell ref="AR54:AU54"/>
    <mergeCell ref="AV54:AY54"/>
    <mergeCell ref="AR49:AU49"/>
    <mergeCell ref="AV49:AY49"/>
    <mergeCell ref="AR50:AU50"/>
    <mergeCell ref="AV50:AY50"/>
    <mergeCell ref="AR51:AU51"/>
    <mergeCell ref="AV51:AY51"/>
    <mergeCell ref="AR46:AU46"/>
    <mergeCell ref="AV46:AY46"/>
    <mergeCell ref="AR47:AU47"/>
    <mergeCell ref="AV47:AY47"/>
    <mergeCell ref="AR48:AU48"/>
    <mergeCell ref="AV48:AY48"/>
    <mergeCell ref="AR43:AU43"/>
    <mergeCell ref="AV43:AY43"/>
    <mergeCell ref="AR44:AU44"/>
    <mergeCell ref="AV44:AY44"/>
    <mergeCell ref="AR45:AU45"/>
    <mergeCell ref="AV45:AY45"/>
    <mergeCell ref="AR40:AU40"/>
    <mergeCell ref="AV40:AY40"/>
    <mergeCell ref="AR41:AU41"/>
    <mergeCell ref="AV41:AY41"/>
    <mergeCell ref="AR42:AU42"/>
    <mergeCell ref="AV42:AY42"/>
    <mergeCell ref="AR37:AU37"/>
    <mergeCell ref="AV37:AY37"/>
    <mergeCell ref="AR38:AU38"/>
    <mergeCell ref="AV38:AY38"/>
    <mergeCell ref="AR39:AU39"/>
    <mergeCell ref="AV39:AY39"/>
    <mergeCell ref="AR34:AU34"/>
    <mergeCell ref="AV34:AY34"/>
    <mergeCell ref="AR35:AU35"/>
    <mergeCell ref="AV35:AY35"/>
    <mergeCell ref="AR36:AU36"/>
    <mergeCell ref="AV36:AY36"/>
    <mergeCell ref="AR31:AU31"/>
    <mergeCell ref="AV31:AY31"/>
    <mergeCell ref="AR32:AU32"/>
    <mergeCell ref="AV32:AY32"/>
    <mergeCell ref="AR33:AU33"/>
    <mergeCell ref="AV33:AY33"/>
    <mergeCell ref="AR28:AU28"/>
    <mergeCell ref="AV28:AY28"/>
    <mergeCell ref="AR29:AU29"/>
    <mergeCell ref="AV29:AY29"/>
    <mergeCell ref="AR30:AU30"/>
    <mergeCell ref="AV30:AY30"/>
    <mergeCell ref="AR25:AU25"/>
    <mergeCell ref="AV25:AY25"/>
    <mergeCell ref="AR26:AU26"/>
    <mergeCell ref="AV26:AY26"/>
    <mergeCell ref="AR27:AU27"/>
    <mergeCell ref="AV27:AY27"/>
    <mergeCell ref="AR22:AU22"/>
    <mergeCell ref="AV22:AY22"/>
    <mergeCell ref="AR23:AU23"/>
    <mergeCell ref="AV23:AY23"/>
    <mergeCell ref="AR24:AU24"/>
    <mergeCell ref="AV24:AY24"/>
    <mergeCell ref="AR19:AU19"/>
    <mergeCell ref="AV19:AY19"/>
    <mergeCell ref="AR20:AU20"/>
    <mergeCell ref="AV20:AY20"/>
    <mergeCell ref="AR21:AU21"/>
    <mergeCell ref="AV21:AY21"/>
    <mergeCell ref="AR16:AU16"/>
    <mergeCell ref="AV16:AY16"/>
    <mergeCell ref="AR17:AU17"/>
    <mergeCell ref="AV17:AY17"/>
    <mergeCell ref="AR18:AU18"/>
    <mergeCell ref="AV18:AY18"/>
    <mergeCell ref="AR13:AU13"/>
    <mergeCell ref="AV13:AY13"/>
    <mergeCell ref="AR14:AU14"/>
    <mergeCell ref="AV14:AY14"/>
    <mergeCell ref="AR15:AU15"/>
    <mergeCell ref="AV15:AY15"/>
    <mergeCell ref="AR10:AU10"/>
    <mergeCell ref="AV10:AY10"/>
    <mergeCell ref="AR11:AU11"/>
    <mergeCell ref="AV11:AY11"/>
    <mergeCell ref="AR12:AU12"/>
    <mergeCell ref="AV12:AY12"/>
    <mergeCell ref="AR7:AU7"/>
    <mergeCell ref="AV7:AY7"/>
    <mergeCell ref="AR8:AU8"/>
    <mergeCell ref="AV8:AY8"/>
    <mergeCell ref="AR9:AU9"/>
    <mergeCell ref="AV9:AY9"/>
    <mergeCell ref="AZ62:BC62"/>
    <mergeCell ref="AZ63:BC63"/>
    <mergeCell ref="AR3:AU3"/>
    <mergeCell ref="AV3:AY3"/>
    <mergeCell ref="AR4:AU4"/>
    <mergeCell ref="AV4:AY4"/>
    <mergeCell ref="AR5:AU5"/>
    <mergeCell ref="AV5:AY5"/>
    <mergeCell ref="AR6:AU6"/>
    <mergeCell ref="AV6:AY6"/>
    <mergeCell ref="AZ56:BC56"/>
    <mergeCell ref="AZ57:BC57"/>
    <mergeCell ref="AZ58:BC58"/>
    <mergeCell ref="AZ59:BC59"/>
    <mergeCell ref="AZ60:BC60"/>
    <mergeCell ref="AZ61:BC61"/>
    <mergeCell ref="AZ50:BC50"/>
    <mergeCell ref="AZ51:BC51"/>
    <mergeCell ref="AZ52:BC52"/>
    <mergeCell ref="AZ53:BC53"/>
    <mergeCell ref="AZ54:BC54"/>
    <mergeCell ref="AZ55:BC55"/>
    <mergeCell ref="AZ44:BC44"/>
    <mergeCell ref="AZ45:BC45"/>
    <mergeCell ref="AZ46:BC46"/>
    <mergeCell ref="AZ47:BC47"/>
    <mergeCell ref="AZ48:BC48"/>
    <mergeCell ref="AZ49:BC49"/>
    <mergeCell ref="AZ38:BC38"/>
    <mergeCell ref="AZ39:BC39"/>
    <mergeCell ref="AZ40:BC40"/>
    <mergeCell ref="AZ41:BC41"/>
    <mergeCell ref="AZ42:BC42"/>
    <mergeCell ref="AZ43:BC43"/>
    <mergeCell ref="AZ32:BC32"/>
    <mergeCell ref="AZ33:BC33"/>
    <mergeCell ref="AZ34:BC34"/>
    <mergeCell ref="AZ35:BC35"/>
    <mergeCell ref="AZ36:BC36"/>
    <mergeCell ref="AZ37:BC37"/>
    <mergeCell ref="AZ26:BC26"/>
    <mergeCell ref="AZ27:BC27"/>
    <mergeCell ref="AZ28:BC28"/>
    <mergeCell ref="AZ29:BC29"/>
    <mergeCell ref="AZ30:BC30"/>
    <mergeCell ref="AZ31:BC31"/>
    <mergeCell ref="AZ20:BC20"/>
    <mergeCell ref="AZ21:BC21"/>
    <mergeCell ref="AZ22:BC22"/>
    <mergeCell ref="AZ23:BC23"/>
    <mergeCell ref="AZ24:BC24"/>
    <mergeCell ref="AZ25:BC25"/>
    <mergeCell ref="AZ14:BC14"/>
    <mergeCell ref="AZ15:BC15"/>
    <mergeCell ref="AZ16:BC16"/>
    <mergeCell ref="AZ17:BC17"/>
    <mergeCell ref="AZ18:BC18"/>
    <mergeCell ref="AZ19:BC19"/>
    <mergeCell ref="AZ8:BC8"/>
    <mergeCell ref="AZ9:BC9"/>
    <mergeCell ref="AZ10:BC10"/>
    <mergeCell ref="AZ11:BC11"/>
    <mergeCell ref="AZ12:BC12"/>
    <mergeCell ref="AZ13:BC13"/>
    <mergeCell ref="AN59:AQ59"/>
    <mergeCell ref="AN60:AQ60"/>
    <mergeCell ref="AN61:AQ61"/>
    <mergeCell ref="AN62:AQ62"/>
    <mergeCell ref="AN63:AQ63"/>
    <mergeCell ref="AZ3:BC3"/>
    <mergeCell ref="AZ4:BC4"/>
    <mergeCell ref="AZ5:BC5"/>
    <mergeCell ref="AZ6:BC6"/>
    <mergeCell ref="AZ7:BC7"/>
    <mergeCell ref="AN53:AQ53"/>
    <mergeCell ref="AN54:AQ54"/>
    <mergeCell ref="AN55:AQ55"/>
    <mergeCell ref="AN56:AQ56"/>
    <mergeCell ref="AN57:AQ57"/>
    <mergeCell ref="AN58:AQ58"/>
    <mergeCell ref="AN47:AQ47"/>
    <mergeCell ref="AN48:AQ48"/>
    <mergeCell ref="AN49:AQ49"/>
    <mergeCell ref="AN50:AQ50"/>
    <mergeCell ref="AN51:AQ51"/>
    <mergeCell ref="AN52:AQ52"/>
    <mergeCell ref="AN41:AQ41"/>
    <mergeCell ref="AN42:AQ42"/>
    <mergeCell ref="AN43:AQ43"/>
    <mergeCell ref="AN44:AQ44"/>
    <mergeCell ref="AN45:AQ45"/>
    <mergeCell ref="AN46:AQ46"/>
    <mergeCell ref="AN35:AQ35"/>
    <mergeCell ref="AN36:AQ36"/>
    <mergeCell ref="AN37:AQ37"/>
    <mergeCell ref="AN38:AQ38"/>
    <mergeCell ref="AN39:AQ39"/>
    <mergeCell ref="AN40:AQ40"/>
    <mergeCell ref="AN29:AQ29"/>
    <mergeCell ref="AN30:AQ30"/>
    <mergeCell ref="AN31:AQ31"/>
    <mergeCell ref="AN32:AQ32"/>
    <mergeCell ref="AN33:AQ33"/>
    <mergeCell ref="AN34:AQ34"/>
    <mergeCell ref="AN23:AQ23"/>
    <mergeCell ref="AN24:AQ24"/>
    <mergeCell ref="AN25:AQ25"/>
    <mergeCell ref="AN26:AQ26"/>
    <mergeCell ref="AN27:AQ27"/>
    <mergeCell ref="AN28:AQ28"/>
    <mergeCell ref="AN17:AQ17"/>
    <mergeCell ref="AN18:AQ18"/>
    <mergeCell ref="AN19:AQ19"/>
    <mergeCell ref="AN20:AQ20"/>
    <mergeCell ref="AN21:AQ21"/>
    <mergeCell ref="AN22:AQ22"/>
    <mergeCell ref="AN11:AQ11"/>
    <mergeCell ref="AN12:AQ12"/>
    <mergeCell ref="AN13:AQ13"/>
    <mergeCell ref="AN14:AQ14"/>
    <mergeCell ref="AN15:AQ15"/>
    <mergeCell ref="AN16:AQ16"/>
    <mergeCell ref="AJ60:AM60"/>
    <mergeCell ref="AJ61:AM61"/>
    <mergeCell ref="AJ62:AM62"/>
    <mergeCell ref="AJ63:AM63"/>
    <mergeCell ref="AN5:AQ5"/>
    <mergeCell ref="AN6:AQ6"/>
    <mergeCell ref="AN7:AQ7"/>
    <mergeCell ref="AN8:AQ8"/>
    <mergeCell ref="AN9:AQ9"/>
    <mergeCell ref="AN10:AQ10"/>
    <mergeCell ref="AJ54:AM54"/>
    <mergeCell ref="AJ55:AM55"/>
    <mergeCell ref="AJ56:AM56"/>
    <mergeCell ref="AJ57:AM57"/>
    <mergeCell ref="AJ58:AM58"/>
    <mergeCell ref="AJ59:AM59"/>
    <mergeCell ref="AJ48:AM48"/>
    <mergeCell ref="AJ49:AM49"/>
    <mergeCell ref="AJ50:AM50"/>
    <mergeCell ref="AJ51:AM51"/>
    <mergeCell ref="AJ52:AM52"/>
    <mergeCell ref="AJ53:AM53"/>
    <mergeCell ref="AJ42:AM42"/>
    <mergeCell ref="AJ43:AM43"/>
    <mergeCell ref="AJ44:AM44"/>
    <mergeCell ref="AJ45:AM45"/>
    <mergeCell ref="AJ46:AM46"/>
    <mergeCell ref="AJ47:AM47"/>
    <mergeCell ref="AJ36:AM36"/>
    <mergeCell ref="AJ37:AM37"/>
    <mergeCell ref="AJ38:AM38"/>
    <mergeCell ref="AJ39:AM39"/>
    <mergeCell ref="AJ40:AM40"/>
    <mergeCell ref="AJ41:AM41"/>
    <mergeCell ref="AJ30:AM30"/>
    <mergeCell ref="AJ31:AM31"/>
    <mergeCell ref="AJ32:AM32"/>
    <mergeCell ref="AJ33:AM33"/>
    <mergeCell ref="AJ34:AM34"/>
    <mergeCell ref="AJ35:AM35"/>
    <mergeCell ref="AJ24:AM24"/>
    <mergeCell ref="AJ25:AM25"/>
    <mergeCell ref="AJ26:AM26"/>
    <mergeCell ref="AJ27:AM27"/>
    <mergeCell ref="AJ28:AM28"/>
    <mergeCell ref="AJ29:AM29"/>
    <mergeCell ref="AJ18:AM18"/>
    <mergeCell ref="AJ19:AM19"/>
    <mergeCell ref="AJ20:AM20"/>
    <mergeCell ref="AJ21:AM21"/>
    <mergeCell ref="AJ22:AM22"/>
    <mergeCell ref="AJ23:AM23"/>
    <mergeCell ref="AJ6:AM6"/>
    <mergeCell ref="AJ7:AM7"/>
    <mergeCell ref="AJ8:AM8"/>
    <mergeCell ref="AJ9:AM9"/>
    <mergeCell ref="AJ10:AM10"/>
    <mergeCell ref="AJ11:AM11"/>
    <mergeCell ref="AJ12:AM12"/>
    <mergeCell ref="AJ13:AM13"/>
    <mergeCell ref="AJ14:AM14"/>
    <mergeCell ref="AJ15:AM15"/>
    <mergeCell ref="AJ16:AM16"/>
    <mergeCell ref="AJ17:AM17"/>
    <mergeCell ref="G27:I27"/>
    <mergeCell ref="J27:K27"/>
    <mergeCell ref="B20:F20"/>
    <mergeCell ref="G20:I20"/>
    <mergeCell ref="J20:K20"/>
    <mergeCell ref="B22:F22"/>
    <mergeCell ref="G22:I22"/>
    <mergeCell ref="J22:K22"/>
    <mergeCell ref="J24:K24"/>
    <mergeCell ref="B23:F23"/>
    <mergeCell ref="G23:I23"/>
    <mergeCell ref="J23:K23"/>
    <mergeCell ref="B27:F27"/>
    <mergeCell ref="B26:F26"/>
    <mergeCell ref="G26:I26"/>
    <mergeCell ref="J26:K26"/>
    <mergeCell ref="B25:F25"/>
    <mergeCell ref="G25:I25"/>
    <mergeCell ref="J25:K25"/>
    <mergeCell ref="B24:F24"/>
    <mergeCell ref="G24:I24"/>
    <mergeCell ref="AG61:AI61"/>
    <mergeCell ref="AG62:AI62"/>
    <mergeCell ref="AG63:AI63"/>
    <mergeCell ref="AG55:AI55"/>
    <mergeCell ref="AG56:AI56"/>
    <mergeCell ref="AG57:AI57"/>
    <mergeCell ref="AG58:AI58"/>
    <mergeCell ref="AG59:AI59"/>
    <mergeCell ref="AG60:AI60"/>
    <mergeCell ref="AG49:AI49"/>
    <mergeCell ref="AG50:AI50"/>
    <mergeCell ref="AG51:AI51"/>
    <mergeCell ref="AG52:AI52"/>
    <mergeCell ref="AG53:AI53"/>
    <mergeCell ref="AG54:AI54"/>
    <mergeCell ref="AG43:AI43"/>
    <mergeCell ref="AG44:AI44"/>
    <mergeCell ref="AG45:AI45"/>
    <mergeCell ref="AG46:AI46"/>
    <mergeCell ref="AG47:AI47"/>
    <mergeCell ref="AG48:AI48"/>
    <mergeCell ref="AG37:AI37"/>
    <mergeCell ref="AG38:AI38"/>
    <mergeCell ref="AG39:AI39"/>
    <mergeCell ref="AG40:AI40"/>
    <mergeCell ref="AG41:AI41"/>
    <mergeCell ref="AG42:AI42"/>
    <mergeCell ref="AG31:AI31"/>
    <mergeCell ref="AG32:AI32"/>
    <mergeCell ref="AG33:AI33"/>
    <mergeCell ref="AG34:AI34"/>
    <mergeCell ref="AG35:AI35"/>
    <mergeCell ref="AG36:AI36"/>
    <mergeCell ref="AG4:AI4"/>
    <mergeCell ref="AG5:AI5"/>
    <mergeCell ref="AG6:AI6"/>
    <mergeCell ref="AG7:AI7"/>
    <mergeCell ref="AG8:AI8"/>
    <mergeCell ref="AG9:AI9"/>
    <mergeCell ref="AG10:AI10"/>
    <mergeCell ref="AG11:AI11"/>
    <mergeCell ref="AG12:AI12"/>
    <mergeCell ref="AG30:AI30"/>
    <mergeCell ref="AG25:AI25"/>
    <mergeCell ref="AG26:AI26"/>
    <mergeCell ref="AG15:AI15"/>
    <mergeCell ref="AG16:AI16"/>
    <mergeCell ref="AG17:AI17"/>
    <mergeCell ref="AG18:AI18"/>
    <mergeCell ref="AG19:AI19"/>
    <mergeCell ref="AG20:AI20"/>
    <mergeCell ref="AG21:AI21"/>
    <mergeCell ref="AG22:AI22"/>
    <mergeCell ref="AG23:AI23"/>
    <mergeCell ref="AG24:AI24"/>
    <mergeCell ref="M8:Q8"/>
    <mergeCell ref="R8:T8"/>
    <mergeCell ref="U8:V8"/>
    <mergeCell ref="M9:Q9"/>
    <mergeCell ref="R9:T9"/>
    <mergeCell ref="U9:V9"/>
    <mergeCell ref="AG27:AI27"/>
    <mergeCell ref="AG28:AI28"/>
    <mergeCell ref="AG29:AI29"/>
    <mergeCell ref="AG13:AI13"/>
    <mergeCell ref="AG14:AI14"/>
    <mergeCell ref="B9:F9"/>
    <mergeCell ref="G9:I9"/>
    <mergeCell ref="J9:K9"/>
    <mergeCell ref="R42:T42"/>
    <mergeCell ref="U42:V42"/>
    <mergeCell ref="M48:Q48"/>
    <mergeCell ref="R48:T48"/>
    <mergeCell ref="U48:V48"/>
    <mergeCell ref="M40:Q40"/>
    <mergeCell ref="R40:T40"/>
    <mergeCell ref="U40:V40"/>
    <mergeCell ref="J40:K40"/>
    <mergeCell ref="M37:Q37"/>
    <mergeCell ref="R37:T37"/>
    <mergeCell ref="U37:V37"/>
    <mergeCell ref="M38:Q38"/>
    <mergeCell ref="R38:T38"/>
    <mergeCell ref="U38:V38"/>
    <mergeCell ref="M39:Q39"/>
    <mergeCell ref="R39:T39"/>
    <mergeCell ref="U39:V39"/>
    <mergeCell ref="U43:V43"/>
    <mergeCell ref="M42:Q43"/>
    <mergeCell ref="M44:Q44"/>
    <mergeCell ref="M49:Q49"/>
    <mergeCell ref="R49:T49"/>
    <mergeCell ref="U49:V49"/>
    <mergeCell ref="R43:T43"/>
    <mergeCell ref="B41:F41"/>
    <mergeCell ref="G41:I41"/>
    <mergeCell ref="J41:K41"/>
    <mergeCell ref="B42:F42"/>
    <mergeCell ref="G42:I42"/>
    <mergeCell ref="J42:K42"/>
    <mergeCell ref="B49:F49"/>
    <mergeCell ref="G49:I49"/>
    <mergeCell ref="J49:K49"/>
    <mergeCell ref="B48:F48"/>
    <mergeCell ref="G48:I48"/>
    <mergeCell ref="J48:K48"/>
    <mergeCell ref="M41:Q41"/>
    <mergeCell ref="R41:T41"/>
    <mergeCell ref="U41:V41"/>
    <mergeCell ref="R44:T44"/>
    <mergeCell ref="U44:V44"/>
    <mergeCell ref="B38:F38"/>
    <mergeCell ref="G38:I38"/>
    <mergeCell ref="J38:K38"/>
    <mergeCell ref="B39:F39"/>
    <mergeCell ref="G39:I39"/>
    <mergeCell ref="J39:K39"/>
    <mergeCell ref="B40:F40"/>
    <mergeCell ref="G40:I40"/>
    <mergeCell ref="B37:F37"/>
    <mergeCell ref="G37:I37"/>
    <mergeCell ref="J37:K37"/>
    <mergeCell ref="B34:F34"/>
    <mergeCell ref="G34:I34"/>
    <mergeCell ref="J34:K34"/>
    <mergeCell ref="B33:F33"/>
    <mergeCell ref="G33:I33"/>
    <mergeCell ref="J33:K33"/>
    <mergeCell ref="B32:F32"/>
    <mergeCell ref="G32:I32"/>
    <mergeCell ref="J32:K32"/>
    <mergeCell ref="B18:F18"/>
    <mergeCell ref="G18:I18"/>
    <mergeCell ref="J18:K18"/>
    <mergeCell ref="B21:F21"/>
    <mergeCell ref="G21:I21"/>
    <mergeCell ref="J21:K21"/>
    <mergeCell ref="B17:F17"/>
    <mergeCell ref="G17:I17"/>
    <mergeCell ref="J17:K17"/>
    <mergeCell ref="B19:F19"/>
    <mergeCell ref="G19:I19"/>
    <mergeCell ref="J19:K19"/>
    <mergeCell ref="G3:I3"/>
    <mergeCell ref="J3:K3"/>
    <mergeCell ref="B4:F4"/>
    <mergeCell ref="B3:F3"/>
    <mergeCell ref="G4:I4"/>
    <mergeCell ref="J4:K4"/>
    <mergeCell ref="B13:F13"/>
    <mergeCell ref="G13:I13"/>
    <mergeCell ref="B16:F16"/>
    <mergeCell ref="G16:I16"/>
    <mergeCell ref="J16:K16"/>
    <mergeCell ref="B15:F15"/>
    <mergeCell ref="G15:I15"/>
    <mergeCell ref="J15:K15"/>
    <mergeCell ref="B5:F5"/>
    <mergeCell ref="G5:I5"/>
    <mergeCell ref="J5:K5"/>
    <mergeCell ref="B14:F14"/>
    <mergeCell ref="G14:I14"/>
    <mergeCell ref="J14:K14"/>
    <mergeCell ref="J13:K13"/>
    <mergeCell ref="B8:F8"/>
    <mergeCell ref="G8:I8"/>
    <mergeCell ref="J8:K8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C3C9-8ED4-4502-837A-77D3081C2954}">
  <dimension ref="B1:BW63"/>
  <sheetViews>
    <sheetView tabSelected="1" zoomScale="55" zoomScaleNormal="55" workbookViewId="0">
      <selection activeCell="W14" sqref="W14"/>
    </sheetView>
  </sheetViews>
  <sheetFormatPr defaultRowHeight="18"/>
  <cols>
    <col min="1" max="1" width="2.9140625" customWidth="1"/>
    <col min="2" max="24" width="2.9140625" style="2" customWidth="1"/>
    <col min="25" max="126" width="2.9140625" customWidth="1"/>
  </cols>
  <sheetData>
    <row r="1" spans="2:75">
      <c r="AJ1" t="s">
        <v>6</v>
      </c>
    </row>
    <row r="2" spans="2:75">
      <c r="B2" s="1" t="s">
        <v>0</v>
      </c>
      <c r="AG2" s="30" t="s">
        <v>75</v>
      </c>
      <c r="AH2" s="30"/>
      <c r="AI2" s="30"/>
      <c r="AJ2" s="30" t="s">
        <v>70</v>
      </c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 t="s">
        <v>76</v>
      </c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</row>
    <row r="3" spans="2:75">
      <c r="B3" s="8" t="s">
        <v>1</v>
      </c>
      <c r="C3" s="8"/>
      <c r="D3" s="8"/>
      <c r="E3" s="8"/>
      <c r="F3" s="8"/>
      <c r="G3" s="7">
        <v>10000</v>
      </c>
      <c r="H3" s="7"/>
      <c r="I3" s="7"/>
      <c r="J3" s="8" t="s">
        <v>2</v>
      </c>
      <c r="K3" s="8"/>
      <c r="AG3" s="30"/>
      <c r="AH3" s="30"/>
      <c r="AI3" s="30"/>
      <c r="AJ3" s="30" t="s">
        <v>61</v>
      </c>
      <c r="AK3" s="30"/>
      <c r="AL3" s="30"/>
      <c r="AM3" s="30"/>
      <c r="AN3" s="30" t="s">
        <v>62</v>
      </c>
      <c r="AO3" s="30"/>
      <c r="AP3" s="30"/>
      <c r="AQ3" s="30"/>
      <c r="AR3" s="30" t="s">
        <v>73</v>
      </c>
      <c r="AS3" s="30"/>
      <c r="AT3" s="30"/>
      <c r="AU3" s="30"/>
      <c r="AV3" s="30" t="s">
        <v>74</v>
      </c>
      <c r="AW3" s="30"/>
      <c r="AX3" s="30"/>
      <c r="AY3" s="30"/>
      <c r="AZ3" s="30" t="s">
        <v>72</v>
      </c>
      <c r="BA3" s="30"/>
      <c r="BB3" s="30"/>
      <c r="BC3" s="30"/>
      <c r="BD3" s="30" t="s">
        <v>61</v>
      </c>
      <c r="BE3" s="30"/>
      <c r="BF3" s="30"/>
      <c r="BG3" s="30"/>
      <c r="BH3" s="30" t="s">
        <v>62</v>
      </c>
      <c r="BI3" s="30"/>
      <c r="BJ3" s="30"/>
      <c r="BK3" s="30"/>
      <c r="BL3" s="30" t="s">
        <v>73</v>
      </c>
      <c r="BM3" s="30"/>
      <c r="BN3" s="30"/>
      <c r="BO3" s="30"/>
      <c r="BP3" s="30" t="s">
        <v>74</v>
      </c>
      <c r="BQ3" s="30"/>
      <c r="BR3" s="30"/>
      <c r="BS3" s="30"/>
      <c r="BT3" s="30" t="s">
        <v>72</v>
      </c>
      <c r="BU3" s="30"/>
      <c r="BV3" s="30"/>
      <c r="BW3" s="30"/>
    </row>
    <row r="4" spans="2:75">
      <c r="B4" s="8" t="s">
        <v>3</v>
      </c>
      <c r="C4" s="8"/>
      <c r="D4" s="8"/>
      <c r="E4" s="8"/>
      <c r="F4" s="8"/>
      <c r="G4" s="7">
        <v>80</v>
      </c>
      <c r="H4" s="7"/>
      <c r="I4" s="7"/>
      <c r="J4" s="9" t="s">
        <v>4</v>
      </c>
      <c r="K4" s="9"/>
      <c r="AG4" s="28">
        <v>1</v>
      </c>
      <c r="AH4" s="28"/>
      <c r="AI4" s="28"/>
      <c r="AJ4" s="29">
        <f>$G$8*12*$G$49</f>
        <v>12355200</v>
      </c>
      <c r="AK4" s="29"/>
      <c r="AL4" s="29"/>
      <c r="AM4" s="29"/>
      <c r="AN4" s="29">
        <f>$G$22*$G$9</f>
        <v>12174233.606557375</v>
      </c>
      <c r="AO4" s="29"/>
      <c r="AP4" s="29"/>
      <c r="AQ4" s="29"/>
      <c r="AR4" s="29">
        <v>0</v>
      </c>
      <c r="AS4" s="29"/>
      <c r="AT4" s="29"/>
      <c r="AU4" s="29"/>
      <c r="AV4" s="29">
        <v>0</v>
      </c>
      <c r="AW4" s="29"/>
      <c r="AX4" s="29"/>
      <c r="AY4" s="29"/>
      <c r="AZ4" s="29">
        <f>SUM(AJ4:AY4)</f>
        <v>24529433.606557377</v>
      </c>
      <c r="BA4" s="29"/>
      <c r="BB4" s="29"/>
      <c r="BC4" s="29"/>
      <c r="BD4" s="29">
        <f>$G$8*12*$R$49</f>
        <v>4704860.1600000001</v>
      </c>
      <c r="BE4" s="29"/>
      <c r="BF4" s="29"/>
      <c r="BG4" s="29"/>
      <c r="BH4" s="29">
        <f>$G$26*$G$9</f>
        <v>6087116.8032786893</v>
      </c>
      <c r="BI4" s="29"/>
      <c r="BJ4" s="29"/>
      <c r="BK4" s="29"/>
      <c r="BL4" s="29">
        <f>$R$8*12</f>
        <v>149424</v>
      </c>
      <c r="BM4" s="29"/>
      <c r="BN4" s="29"/>
      <c r="BO4" s="29"/>
      <c r="BP4" s="29">
        <f>$R$9*$G$27</f>
        <v>11813525.880000001</v>
      </c>
      <c r="BQ4" s="29"/>
      <c r="BR4" s="29"/>
      <c r="BS4" s="29"/>
      <c r="BT4" s="29">
        <f>SUM(BD4:BS4)</f>
        <v>22754926.843278691</v>
      </c>
      <c r="BU4" s="29"/>
      <c r="BV4" s="29"/>
      <c r="BW4" s="29"/>
    </row>
    <row r="5" spans="2:75">
      <c r="B5" s="8" t="s">
        <v>10</v>
      </c>
      <c r="C5" s="8"/>
      <c r="D5" s="8"/>
      <c r="E5" s="8"/>
      <c r="F5" s="8"/>
      <c r="G5" s="7" t="s">
        <v>11</v>
      </c>
      <c r="H5" s="7"/>
      <c r="I5" s="7"/>
      <c r="J5" s="9" t="s">
        <v>7</v>
      </c>
      <c r="K5" s="9"/>
      <c r="AG5" s="28">
        <v>2</v>
      </c>
      <c r="AH5" s="28"/>
      <c r="AI5" s="28"/>
      <c r="AJ5" s="29">
        <f t="shared" ref="AJ5:AJ36" si="0">$G$8*12*$G$49+AJ4</f>
        <v>24710400</v>
      </c>
      <c r="AK5" s="29"/>
      <c r="AL5" s="29"/>
      <c r="AM5" s="29"/>
      <c r="AN5" s="29">
        <f t="shared" ref="AN5:AN36" si="1">$G$22*$G$9+AN4</f>
        <v>24348467.21311475</v>
      </c>
      <c r="AO5" s="29"/>
      <c r="AP5" s="29"/>
      <c r="AQ5" s="29"/>
      <c r="AR5" s="29">
        <v>0</v>
      </c>
      <c r="AS5" s="29"/>
      <c r="AT5" s="29"/>
      <c r="AU5" s="29"/>
      <c r="AV5" s="29">
        <v>0</v>
      </c>
      <c r="AW5" s="29"/>
      <c r="AX5" s="29"/>
      <c r="AY5" s="29"/>
      <c r="AZ5" s="29">
        <f t="shared" ref="AZ5:AZ63" si="2">SUM(AJ5:AY5)</f>
        <v>49058867.213114753</v>
      </c>
      <c r="BA5" s="29"/>
      <c r="BB5" s="29"/>
      <c r="BC5" s="29"/>
      <c r="BD5" s="29">
        <f t="shared" ref="BD5:BD36" si="3">$G$8*12*$R$49+BD4</f>
        <v>9409720.3200000003</v>
      </c>
      <c r="BE5" s="29"/>
      <c r="BF5" s="29"/>
      <c r="BG5" s="29"/>
      <c r="BH5" s="29">
        <f t="shared" ref="BH5:BH36" si="4">$G$26*$G$9+BH4</f>
        <v>12174233.606557379</v>
      </c>
      <c r="BI5" s="29"/>
      <c r="BJ5" s="29"/>
      <c r="BK5" s="29"/>
      <c r="BL5" s="29">
        <f>$R$8*12+BL4</f>
        <v>298848</v>
      </c>
      <c r="BM5" s="29"/>
      <c r="BN5" s="29"/>
      <c r="BO5" s="29"/>
      <c r="BP5" s="29">
        <f t="shared" ref="BP5:BP36" si="5">$R$9*$G$27+BP4</f>
        <v>23627051.760000002</v>
      </c>
      <c r="BQ5" s="29"/>
      <c r="BR5" s="29"/>
      <c r="BS5" s="29"/>
      <c r="BT5" s="29">
        <f>SUM(BD5:BS5)</f>
        <v>45509853.686557382</v>
      </c>
      <c r="BU5" s="29"/>
      <c r="BV5" s="29"/>
      <c r="BW5" s="29"/>
    </row>
    <row r="6" spans="2:75">
      <c r="AG6" s="28">
        <v>3</v>
      </c>
      <c r="AH6" s="28"/>
      <c r="AI6" s="28"/>
      <c r="AJ6" s="29">
        <f t="shared" si="0"/>
        <v>37065600</v>
      </c>
      <c r="AK6" s="29"/>
      <c r="AL6" s="29"/>
      <c r="AM6" s="29"/>
      <c r="AN6" s="29">
        <f t="shared" si="1"/>
        <v>36522700.819672123</v>
      </c>
      <c r="AO6" s="29"/>
      <c r="AP6" s="29"/>
      <c r="AQ6" s="29"/>
      <c r="AR6" s="29">
        <v>0</v>
      </c>
      <c r="AS6" s="29"/>
      <c r="AT6" s="29"/>
      <c r="AU6" s="29"/>
      <c r="AV6" s="29">
        <v>0</v>
      </c>
      <c r="AW6" s="29"/>
      <c r="AX6" s="29"/>
      <c r="AY6" s="29"/>
      <c r="AZ6" s="29">
        <f t="shared" si="2"/>
        <v>73588300.819672123</v>
      </c>
      <c r="BA6" s="29"/>
      <c r="BB6" s="29"/>
      <c r="BC6" s="29"/>
      <c r="BD6" s="29">
        <f t="shared" si="3"/>
        <v>14114580.48</v>
      </c>
      <c r="BE6" s="29"/>
      <c r="BF6" s="29"/>
      <c r="BG6" s="29"/>
      <c r="BH6" s="29">
        <f t="shared" si="4"/>
        <v>18261350.409836069</v>
      </c>
      <c r="BI6" s="29"/>
      <c r="BJ6" s="29"/>
      <c r="BK6" s="29"/>
      <c r="BL6" s="29">
        <f t="shared" ref="BL6:BL63" si="6">$R$8*12+BL5</f>
        <v>448272</v>
      </c>
      <c r="BM6" s="29"/>
      <c r="BN6" s="29"/>
      <c r="BO6" s="29"/>
      <c r="BP6" s="29">
        <f t="shared" si="5"/>
        <v>35440577.640000001</v>
      </c>
      <c r="BQ6" s="29"/>
      <c r="BR6" s="29"/>
      <c r="BS6" s="29"/>
      <c r="BT6" s="29">
        <f t="shared" ref="BT6:BT63" si="7">SUM(BD6:BS6)</f>
        <v>68264780.529836074</v>
      </c>
      <c r="BU6" s="29"/>
      <c r="BV6" s="29"/>
      <c r="BW6" s="29"/>
    </row>
    <row r="7" spans="2:75">
      <c r="B7" t="s">
        <v>50</v>
      </c>
      <c r="C7"/>
      <c r="D7"/>
      <c r="E7"/>
      <c r="F7"/>
      <c r="G7"/>
      <c r="H7"/>
      <c r="I7"/>
      <c r="J7"/>
      <c r="K7"/>
      <c r="M7" t="s">
        <v>54</v>
      </c>
      <c r="N7"/>
      <c r="O7"/>
      <c r="P7"/>
      <c r="Q7"/>
      <c r="R7"/>
      <c r="S7"/>
      <c r="T7"/>
      <c r="U7"/>
      <c r="V7"/>
      <c r="AG7" s="28">
        <v>4</v>
      </c>
      <c r="AH7" s="28"/>
      <c r="AI7" s="28"/>
      <c r="AJ7" s="29">
        <f t="shared" si="0"/>
        <v>49420800</v>
      </c>
      <c r="AK7" s="29"/>
      <c r="AL7" s="29"/>
      <c r="AM7" s="29"/>
      <c r="AN7" s="29">
        <f t="shared" si="1"/>
        <v>48696934.426229499</v>
      </c>
      <c r="AO7" s="29"/>
      <c r="AP7" s="29"/>
      <c r="AQ7" s="29"/>
      <c r="AR7" s="29">
        <v>0</v>
      </c>
      <c r="AS7" s="29"/>
      <c r="AT7" s="29"/>
      <c r="AU7" s="29"/>
      <c r="AV7" s="29">
        <v>0</v>
      </c>
      <c r="AW7" s="29"/>
      <c r="AX7" s="29"/>
      <c r="AY7" s="29"/>
      <c r="AZ7" s="29">
        <f t="shared" si="2"/>
        <v>98117734.426229507</v>
      </c>
      <c r="BA7" s="29"/>
      <c r="BB7" s="29"/>
      <c r="BC7" s="29"/>
      <c r="BD7" s="29">
        <f t="shared" si="3"/>
        <v>18819440.640000001</v>
      </c>
      <c r="BE7" s="29"/>
      <c r="BF7" s="29"/>
      <c r="BG7" s="29"/>
      <c r="BH7" s="29">
        <f t="shared" si="4"/>
        <v>24348467.213114757</v>
      </c>
      <c r="BI7" s="29"/>
      <c r="BJ7" s="29"/>
      <c r="BK7" s="29"/>
      <c r="BL7" s="29">
        <f t="shared" si="6"/>
        <v>597696</v>
      </c>
      <c r="BM7" s="29"/>
      <c r="BN7" s="29"/>
      <c r="BO7" s="29"/>
      <c r="BP7" s="29">
        <f t="shared" si="5"/>
        <v>47254103.520000003</v>
      </c>
      <c r="BQ7" s="29"/>
      <c r="BR7" s="29"/>
      <c r="BS7" s="29"/>
      <c r="BT7" s="29">
        <f t="shared" si="7"/>
        <v>91019707.373114765</v>
      </c>
      <c r="BU7" s="29"/>
      <c r="BV7" s="29"/>
      <c r="BW7" s="29"/>
    </row>
    <row r="8" spans="2:75">
      <c r="B8" s="8" t="s">
        <v>49</v>
      </c>
      <c r="C8" s="8"/>
      <c r="D8" s="8"/>
      <c r="E8" s="8"/>
      <c r="F8" s="8"/>
      <c r="G8" s="7">
        <v>1716</v>
      </c>
      <c r="H8" s="7"/>
      <c r="I8" s="7"/>
      <c r="J8" s="9" t="s">
        <v>59</v>
      </c>
      <c r="K8" s="9"/>
      <c r="M8" s="8" t="s">
        <v>49</v>
      </c>
      <c r="N8" s="8"/>
      <c r="O8" s="8"/>
      <c r="P8" s="8"/>
      <c r="Q8" s="8"/>
      <c r="R8" s="7">
        <v>12452</v>
      </c>
      <c r="S8" s="7"/>
      <c r="T8" s="7"/>
      <c r="U8" s="9" t="s">
        <v>58</v>
      </c>
      <c r="V8" s="9"/>
      <c r="AG8" s="28">
        <v>5</v>
      </c>
      <c r="AH8" s="28"/>
      <c r="AI8" s="28"/>
      <c r="AJ8" s="29">
        <f t="shared" si="0"/>
        <v>61776000</v>
      </c>
      <c r="AK8" s="29"/>
      <c r="AL8" s="29"/>
      <c r="AM8" s="29"/>
      <c r="AN8" s="29">
        <f t="shared" si="1"/>
        <v>60871168.032786876</v>
      </c>
      <c r="AO8" s="29"/>
      <c r="AP8" s="29"/>
      <c r="AQ8" s="29"/>
      <c r="AR8" s="29">
        <v>0</v>
      </c>
      <c r="AS8" s="29"/>
      <c r="AT8" s="29"/>
      <c r="AU8" s="29"/>
      <c r="AV8" s="29">
        <v>0</v>
      </c>
      <c r="AW8" s="29"/>
      <c r="AX8" s="29"/>
      <c r="AY8" s="29"/>
      <c r="AZ8" s="29">
        <f t="shared" si="2"/>
        <v>122647168.03278688</v>
      </c>
      <c r="BA8" s="29"/>
      <c r="BB8" s="29"/>
      <c r="BC8" s="29"/>
      <c r="BD8" s="29">
        <f t="shared" si="3"/>
        <v>23524300.800000001</v>
      </c>
      <c r="BE8" s="29"/>
      <c r="BF8" s="29"/>
      <c r="BG8" s="29"/>
      <c r="BH8" s="29">
        <f t="shared" si="4"/>
        <v>30435584.016393445</v>
      </c>
      <c r="BI8" s="29"/>
      <c r="BJ8" s="29"/>
      <c r="BK8" s="29"/>
      <c r="BL8" s="29">
        <f t="shared" si="6"/>
        <v>747120</v>
      </c>
      <c r="BM8" s="29"/>
      <c r="BN8" s="29"/>
      <c r="BO8" s="29"/>
      <c r="BP8" s="29">
        <f t="shared" si="5"/>
        <v>59067629.400000006</v>
      </c>
      <c r="BQ8" s="29"/>
      <c r="BR8" s="29"/>
      <c r="BS8" s="29"/>
      <c r="BT8" s="29">
        <f t="shared" si="7"/>
        <v>113774634.21639346</v>
      </c>
      <c r="BU8" s="29"/>
      <c r="BV8" s="29"/>
      <c r="BW8" s="29"/>
    </row>
    <row r="9" spans="2:75">
      <c r="B9" s="8" t="s">
        <v>51</v>
      </c>
      <c r="C9" s="8"/>
      <c r="D9" s="8"/>
      <c r="E9" s="8"/>
      <c r="F9" s="8"/>
      <c r="G9" s="7">
        <v>16.38</v>
      </c>
      <c r="H9" s="7"/>
      <c r="I9" s="7"/>
      <c r="J9" s="9" t="s">
        <v>52</v>
      </c>
      <c r="K9" s="9"/>
      <c r="M9" s="8" t="s">
        <v>51</v>
      </c>
      <c r="N9" s="8"/>
      <c r="O9" s="8"/>
      <c r="P9" s="8"/>
      <c r="Q9" s="8"/>
      <c r="R9" s="7">
        <v>113.62</v>
      </c>
      <c r="S9" s="7"/>
      <c r="T9" s="7"/>
      <c r="U9" s="9" t="s">
        <v>60</v>
      </c>
      <c r="V9" s="9"/>
      <c r="AG9" s="28">
        <v>6</v>
      </c>
      <c r="AH9" s="28"/>
      <c r="AI9" s="28"/>
      <c r="AJ9" s="29">
        <f t="shared" si="0"/>
        <v>74131200</v>
      </c>
      <c r="AK9" s="29"/>
      <c r="AL9" s="29"/>
      <c r="AM9" s="29"/>
      <c r="AN9" s="29">
        <f t="shared" si="1"/>
        <v>73045401.639344245</v>
      </c>
      <c r="AO9" s="29"/>
      <c r="AP9" s="29"/>
      <c r="AQ9" s="29"/>
      <c r="AR9" s="29">
        <v>0</v>
      </c>
      <c r="AS9" s="29"/>
      <c r="AT9" s="29"/>
      <c r="AU9" s="29"/>
      <c r="AV9" s="29">
        <v>0</v>
      </c>
      <c r="AW9" s="29"/>
      <c r="AX9" s="29"/>
      <c r="AY9" s="29"/>
      <c r="AZ9" s="29">
        <f t="shared" si="2"/>
        <v>147176601.63934425</v>
      </c>
      <c r="BA9" s="29"/>
      <c r="BB9" s="29"/>
      <c r="BC9" s="29"/>
      <c r="BD9" s="29">
        <f t="shared" si="3"/>
        <v>28229160.960000001</v>
      </c>
      <c r="BE9" s="29"/>
      <c r="BF9" s="29"/>
      <c r="BG9" s="29"/>
      <c r="BH9" s="29">
        <f t="shared" si="4"/>
        <v>36522700.819672137</v>
      </c>
      <c r="BI9" s="29"/>
      <c r="BJ9" s="29"/>
      <c r="BK9" s="29"/>
      <c r="BL9" s="29">
        <f t="shared" si="6"/>
        <v>896544</v>
      </c>
      <c r="BM9" s="29"/>
      <c r="BN9" s="29"/>
      <c r="BO9" s="29"/>
      <c r="BP9" s="29">
        <f t="shared" si="5"/>
        <v>70881155.280000001</v>
      </c>
      <c r="BQ9" s="29"/>
      <c r="BR9" s="29"/>
      <c r="BS9" s="29"/>
      <c r="BT9" s="29">
        <f t="shared" si="7"/>
        <v>136529561.05967215</v>
      </c>
      <c r="BU9" s="29"/>
      <c r="BV9" s="29"/>
      <c r="BW9" s="29"/>
    </row>
    <row r="10" spans="2:75">
      <c r="B10" s="1" t="s">
        <v>53</v>
      </c>
      <c r="M10" s="1" t="s">
        <v>53</v>
      </c>
      <c r="AG10" s="28">
        <v>7</v>
      </c>
      <c r="AH10" s="28"/>
      <c r="AI10" s="28"/>
      <c r="AJ10" s="29">
        <f t="shared" si="0"/>
        <v>86486400</v>
      </c>
      <c r="AK10" s="29"/>
      <c r="AL10" s="29"/>
      <c r="AM10" s="29"/>
      <c r="AN10" s="29">
        <f t="shared" si="1"/>
        <v>85219635.245901614</v>
      </c>
      <c r="AO10" s="29"/>
      <c r="AP10" s="29"/>
      <c r="AQ10" s="29"/>
      <c r="AR10" s="29">
        <v>0</v>
      </c>
      <c r="AS10" s="29"/>
      <c r="AT10" s="29"/>
      <c r="AU10" s="29"/>
      <c r="AV10" s="29">
        <v>0</v>
      </c>
      <c r="AW10" s="29"/>
      <c r="AX10" s="29"/>
      <c r="AY10" s="29"/>
      <c r="AZ10" s="29">
        <f t="shared" si="2"/>
        <v>171706035.24590161</v>
      </c>
      <c r="BA10" s="29"/>
      <c r="BB10" s="29"/>
      <c r="BC10" s="29"/>
      <c r="BD10" s="29">
        <f t="shared" si="3"/>
        <v>32934021.120000001</v>
      </c>
      <c r="BE10" s="29"/>
      <c r="BF10" s="29"/>
      <c r="BG10" s="29"/>
      <c r="BH10" s="29">
        <f t="shared" si="4"/>
        <v>42609817.62295083</v>
      </c>
      <c r="BI10" s="29"/>
      <c r="BJ10" s="29"/>
      <c r="BK10" s="29"/>
      <c r="BL10" s="29">
        <f t="shared" si="6"/>
        <v>1045968</v>
      </c>
      <c r="BM10" s="29"/>
      <c r="BN10" s="29"/>
      <c r="BO10" s="29"/>
      <c r="BP10" s="29">
        <f t="shared" si="5"/>
        <v>82694681.159999996</v>
      </c>
      <c r="BQ10" s="29"/>
      <c r="BR10" s="29"/>
      <c r="BS10" s="29"/>
      <c r="BT10" s="29">
        <f t="shared" si="7"/>
        <v>159284487.90295082</v>
      </c>
      <c r="BU10" s="29"/>
      <c r="BV10" s="29"/>
      <c r="BW10" s="29"/>
    </row>
    <row r="11" spans="2:75">
      <c r="B11" s="1"/>
      <c r="M11" s="1"/>
      <c r="AG11" s="28">
        <v>8</v>
      </c>
      <c r="AH11" s="28"/>
      <c r="AI11" s="28"/>
      <c r="AJ11" s="29">
        <f t="shared" si="0"/>
        <v>98841600</v>
      </c>
      <c r="AK11" s="29"/>
      <c r="AL11" s="29"/>
      <c r="AM11" s="29"/>
      <c r="AN11" s="29">
        <f t="shared" si="1"/>
        <v>97393868.852458984</v>
      </c>
      <c r="AO11" s="29"/>
      <c r="AP11" s="29"/>
      <c r="AQ11" s="29"/>
      <c r="AR11" s="29">
        <v>0</v>
      </c>
      <c r="AS11" s="29"/>
      <c r="AT11" s="29"/>
      <c r="AU11" s="29"/>
      <c r="AV11" s="29">
        <v>0</v>
      </c>
      <c r="AW11" s="29"/>
      <c r="AX11" s="29"/>
      <c r="AY11" s="29"/>
      <c r="AZ11" s="29">
        <f t="shared" si="2"/>
        <v>196235468.85245898</v>
      </c>
      <c r="BA11" s="29"/>
      <c r="BB11" s="29"/>
      <c r="BC11" s="29"/>
      <c r="BD11" s="29">
        <f t="shared" si="3"/>
        <v>37638881.280000001</v>
      </c>
      <c r="BE11" s="29"/>
      <c r="BF11" s="29"/>
      <c r="BG11" s="29"/>
      <c r="BH11" s="29">
        <f t="shared" si="4"/>
        <v>48696934.426229522</v>
      </c>
      <c r="BI11" s="29"/>
      <c r="BJ11" s="29"/>
      <c r="BK11" s="29"/>
      <c r="BL11" s="29">
        <f t="shared" si="6"/>
        <v>1195392</v>
      </c>
      <c r="BM11" s="29"/>
      <c r="BN11" s="29"/>
      <c r="BO11" s="29"/>
      <c r="BP11" s="29">
        <f t="shared" si="5"/>
        <v>94508207.039999992</v>
      </c>
      <c r="BQ11" s="29"/>
      <c r="BR11" s="29"/>
      <c r="BS11" s="29"/>
      <c r="BT11" s="29">
        <f t="shared" si="7"/>
        <v>182039414.74622953</v>
      </c>
      <c r="BU11" s="29"/>
      <c r="BV11" s="29"/>
      <c r="BW11" s="29"/>
    </row>
    <row r="12" spans="2:75">
      <c r="B12" s="1" t="s">
        <v>12</v>
      </c>
      <c r="AG12" s="28">
        <v>9</v>
      </c>
      <c r="AH12" s="28"/>
      <c r="AI12" s="28"/>
      <c r="AJ12" s="29">
        <f t="shared" si="0"/>
        <v>111196800</v>
      </c>
      <c r="AK12" s="29"/>
      <c r="AL12" s="29"/>
      <c r="AM12" s="29"/>
      <c r="AN12" s="29">
        <f t="shared" si="1"/>
        <v>109568102.45901635</v>
      </c>
      <c r="AO12" s="29"/>
      <c r="AP12" s="29"/>
      <c r="AQ12" s="29"/>
      <c r="AR12" s="29">
        <v>0</v>
      </c>
      <c r="AS12" s="29"/>
      <c r="AT12" s="29"/>
      <c r="AU12" s="29"/>
      <c r="AV12" s="29">
        <v>0</v>
      </c>
      <c r="AW12" s="29"/>
      <c r="AX12" s="29"/>
      <c r="AY12" s="29"/>
      <c r="AZ12" s="29">
        <f t="shared" si="2"/>
        <v>220764902.45901635</v>
      </c>
      <c r="BA12" s="29"/>
      <c r="BB12" s="29"/>
      <c r="BC12" s="29"/>
      <c r="BD12" s="29">
        <f t="shared" si="3"/>
        <v>42343741.439999998</v>
      </c>
      <c r="BE12" s="29"/>
      <c r="BF12" s="29"/>
      <c r="BG12" s="29"/>
      <c r="BH12" s="29">
        <f t="shared" si="4"/>
        <v>54784051.229508214</v>
      </c>
      <c r="BI12" s="29"/>
      <c r="BJ12" s="29"/>
      <c r="BK12" s="29"/>
      <c r="BL12" s="29">
        <f t="shared" si="6"/>
        <v>1344816</v>
      </c>
      <c r="BM12" s="29"/>
      <c r="BN12" s="29"/>
      <c r="BO12" s="29"/>
      <c r="BP12" s="29">
        <f t="shared" si="5"/>
        <v>106321732.91999999</v>
      </c>
      <c r="BQ12" s="29"/>
      <c r="BR12" s="29"/>
      <c r="BS12" s="29"/>
      <c r="BT12" s="29">
        <f t="shared" si="7"/>
        <v>204794341.58950821</v>
      </c>
      <c r="BU12" s="29"/>
      <c r="BV12" s="29"/>
      <c r="BW12" s="29"/>
    </row>
    <row r="13" spans="2:75">
      <c r="B13" s="8" t="s">
        <v>9</v>
      </c>
      <c r="C13" s="8"/>
      <c r="D13" s="8"/>
      <c r="E13" s="8"/>
      <c r="F13" s="8"/>
      <c r="G13" s="7" t="s">
        <v>6</v>
      </c>
      <c r="H13" s="7"/>
      <c r="I13" s="7"/>
      <c r="J13" s="9" t="s">
        <v>7</v>
      </c>
      <c r="K13" s="9"/>
      <c r="AG13" s="28">
        <v>10</v>
      </c>
      <c r="AH13" s="28"/>
      <c r="AI13" s="28"/>
      <c r="AJ13" s="29">
        <f t="shared" si="0"/>
        <v>123552000</v>
      </c>
      <c r="AK13" s="29"/>
      <c r="AL13" s="29"/>
      <c r="AM13" s="29"/>
      <c r="AN13" s="29">
        <f t="shared" si="1"/>
        <v>121742336.06557372</v>
      </c>
      <c r="AO13" s="29"/>
      <c r="AP13" s="29"/>
      <c r="AQ13" s="29"/>
      <c r="AR13" s="29">
        <v>0</v>
      </c>
      <c r="AS13" s="29"/>
      <c r="AT13" s="29"/>
      <c r="AU13" s="29"/>
      <c r="AV13" s="29">
        <v>0</v>
      </c>
      <c r="AW13" s="29"/>
      <c r="AX13" s="29"/>
      <c r="AY13" s="29"/>
      <c r="AZ13" s="29">
        <f t="shared" si="2"/>
        <v>245294336.06557372</v>
      </c>
      <c r="BA13" s="29"/>
      <c r="BB13" s="29"/>
      <c r="BC13" s="29"/>
      <c r="BD13" s="29">
        <f t="shared" si="3"/>
        <v>47048601.599999994</v>
      </c>
      <c r="BE13" s="29"/>
      <c r="BF13" s="29"/>
      <c r="BG13" s="29"/>
      <c r="BH13" s="29">
        <f t="shared" si="4"/>
        <v>60871168.032786906</v>
      </c>
      <c r="BI13" s="29"/>
      <c r="BJ13" s="29"/>
      <c r="BK13" s="29"/>
      <c r="BL13" s="29">
        <f t="shared" si="6"/>
        <v>1494240</v>
      </c>
      <c r="BM13" s="29"/>
      <c r="BN13" s="29"/>
      <c r="BO13" s="29"/>
      <c r="BP13" s="29">
        <f t="shared" si="5"/>
        <v>118135258.79999998</v>
      </c>
      <c r="BQ13" s="29"/>
      <c r="BR13" s="29"/>
      <c r="BS13" s="29"/>
      <c r="BT13" s="29">
        <f t="shared" si="7"/>
        <v>227549268.43278688</v>
      </c>
      <c r="BU13" s="29"/>
      <c r="BV13" s="29"/>
      <c r="BW13" s="29"/>
    </row>
    <row r="14" spans="2:75">
      <c r="B14" s="8" t="s">
        <v>14</v>
      </c>
      <c r="C14" s="8"/>
      <c r="D14" s="8"/>
      <c r="E14" s="8"/>
      <c r="F14" s="8"/>
      <c r="G14" s="7">
        <v>196</v>
      </c>
      <c r="H14" s="7"/>
      <c r="I14" s="7"/>
      <c r="J14" s="9" t="s">
        <v>13</v>
      </c>
      <c r="K14" s="9"/>
      <c r="AG14" s="28">
        <v>11</v>
      </c>
      <c r="AH14" s="28"/>
      <c r="AI14" s="28"/>
      <c r="AJ14" s="29">
        <f t="shared" si="0"/>
        <v>135907200</v>
      </c>
      <c r="AK14" s="29"/>
      <c r="AL14" s="29"/>
      <c r="AM14" s="29"/>
      <c r="AN14" s="29">
        <f t="shared" si="1"/>
        <v>133916569.67213109</v>
      </c>
      <c r="AO14" s="29"/>
      <c r="AP14" s="29"/>
      <c r="AQ14" s="29"/>
      <c r="AR14" s="29">
        <v>0</v>
      </c>
      <c r="AS14" s="29"/>
      <c r="AT14" s="29"/>
      <c r="AU14" s="29"/>
      <c r="AV14" s="29">
        <v>0</v>
      </c>
      <c r="AW14" s="29"/>
      <c r="AX14" s="29"/>
      <c r="AY14" s="29"/>
      <c r="AZ14" s="29">
        <f t="shared" si="2"/>
        <v>269823769.67213106</v>
      </c>
      <c r="BA14" s="29"/>
      <c r="BB14" s="29"/>
      <c r="BC14" s="29"/>
      <c r="BD14" s="29">
        <f t="shared" si="3"/>
        <v>51753461.75999999</v>
      </c>
      <c r="BE14" s="29"/>
      <c r="BF14" s="29"/>
      <c r="BG14" s="29"/>
      <c r="BH14" s="29">
        <f t="shared" si="4"/>
        <v>66958284.836065598</v>
      </c>
      <c r="BI14" s="29"/>
      <c r="BJ14" s="29"/>
      <c r="BK14" s="29"/>
      <c r="BL14" s="29">
        <f t="shared" si="6"/>
        <v>1643664</v>
      </c>
      <c r="BM14" s="29"/>
      <c r="BN14" s="29"/>
      <c r="BO14" s="29"/>
      <c r="BP14" s="29">
        <f t="shared" si="5"/>
        <v>129948784.67999998</v>
      </c>
      <c r="BQ14" s="29"/>
      <c r="BR14" s="29"/>
      <c r="BS14" s="29"/>
      <c r="BT14" s="29">
        <f t="shared" si="7"/>
        <v>250304195.27606556</v>
      </c>
      <c r="BU14" s="29"/>
      <c r="BV14" s="29"/>
      <c r="BW14" s="29"/>
    </row>
    <row r="15" spans="2:75">
      <c r="B15" s="8" t="s">
        <v>15</v>
      </c>
      <c r="C15" s="8"/>
      <c r="D15" s="8"/>
      <c r="E15" s="8"/>
      <c r="F15" s="8"/>
      <c r="G15" s="7">
        <v>8</v>
      </c>
      <c r="H15" s="7"/>
      <c r="I15" s="7"/>
      <c r="J15" s="9" t="s">
        <v>17</v>
      </c>
      <c r="K15" s="9"/>
      <c r="AG15" s="28">
        <v>12</v>
      </c>
      <c r="AH15" s="28"/>
      <c r="AI15" s="28"/>
      <c r="AJ15" s="29">
        <f t="shared" si="0"/>
        <v>148262400</v>
      </c>
      <c r="AK15" s="29"/>
      <c r="AL15" s="29"/>
      <c r="AM15" s="29"/>
      <c r="AN15" s="29">
        <f t="shared" si="1"/>
        <v>146090803.27868846</v>
      </c>
      <c r="AO15" s="29"/>
      <c r="AP15" s="29"/>
      <c r="AQ15" s="29"/>
      <c r="AR15" s="29">
        <v>0</v>
      </c>
      <c r="AS15" s="29"/>
      <c r="AT15" s="29"/>
      <c r="AU15" s="29"/>
      <c r="AV15" s="29">
        <v>0</v>
      </c>
      <c r="AW15" s="29"/>
      <c r="AX15" s="29"/>
      <c r="AY15" s="29"/>
      <c r="AZ15" s="29">
        <f t="shared" si="2"/>
        <v>294353203.27868843</v>
      </c>
      <c r="BA15" s="29"/>
      <c r="BB15" s="29"/>
      <c r="BC15" s="29"/>
      <c r="BD15" s="29">
        <f t="shared" si="3"/>
        <v>56458321.919999987</v>
      </c>
      <c r="BE15" s="29"/>
      <c r="BF15" s="29"/>
      <c r="BG15" s="29"/>
      <c r="BH15" s="29">
        <f t="shared" si="4"/>
        <v>73045401.63934429</v>
      </c>
      <c r="BI15" s="29"/>
      <c r="BJ15" s="29"/>
      <c r="BK15" s="29"/>
      <c r="BL15" s="29">
        <f t="shared" si="6"/>
        <v>1793088</v>
      </c>
      <c r="BM15" s="29"/>
      <c r="BN15" s="29"/>
      <c r="BO15" s="29"/>
      <c r="BP15" s="29">
        <f t="shared" si="5"/>
        <v>141762310.55999997</v>
      </c>
      <c r="BQ15" s="29"/>
      <c r="BR15" s="29"/>
      <c r="BS15" s="29"/>
      <c r="BT15" s="29">
        <f t="shared" si="7"/>
        <v>273059122.11934423</v>
      </c>
      <c r="BU15" s="29"/>
      <c r="BV15" s="29"/>
      <c r="BW15" s="29"/>
    </row>
    <row r="16" spans="2:75">
      <c r="B16" s="8" t="s">
        <v>20</v>
      </c>
      <c r="C16" s="8"/>
      <c r="D16" s="8"/>
      <c r="E16" s="8"/>
      <c r="F16" s="8"/>
      <c r="G16" s="7">
        <v>1209</v>
      </c>
      <c r="H16" s="7"/>
      <c r="I16" s="7"/>
      <c r="J16" s="9" t="s">
        <v>19</v>
      </c>
      <c r="K16" s="9"/>
      <c r="AG16" s="28">
        <v>13</v>
      </c>
      <c r="AH16" s="28"/>
      <c r="AI16" s="28"/>
      <c r="AJ16" s="29">
        <f t="shared" si="0"/>
        <v>160617600</v>
      </c>
      <c r="AK16" s="29"/>
      <c r="AL16" s="29"/>
      <c r="AM16" s="29"/>
      <c r="AN16" s="29">
        <f t="shared" si="1"/>
        <v>158265036.88524583</v>
      </c>
      <c r="AO16" s="29"/>
      <c r="AP16" s="29"/>
      <c r="AQ16" s="29"/>
      <c r="AR16" s="29">
        <v>0</v>
      </c>
      <c r="AS16" s="29"/>
      <c r="AT16" s="29"/>
      <c r="AU16" s="29"/>
      <c r="AV16" s="29">
        <v>0</v>
      </c>
      <c r="AW16" s="29"/>
      <c r="AX16" s="29"/>
      <c r="AY16" s="29"/>
      <c r="AZ16" s="29">
        <f t="shared" si="2"/>
        <v>318882636.8852458</v>
      </c>
      <c r="BA16" s="29"/>
      <c r="BB16" s="29"/>
      <c r="BC16" s="29"/>
      <c r="BD16" s="29">
        <f t="shared" si="3"/>
        <v>61163182.079999983</v>
      </c>
      <c r="BE16" s="29"/>
      <c r="BF16" s="29"/>
      <c r="BG16" s="29"/>
      <c r="BH16" s="29">
        <f t="shared" si="4"/>
        <v>79132518.442622975</v>
      </c>
      <c r="BI16" s="29"/>
      <c r="BJ16" s="29"/>
      <c r="BK16" s="29"/>
      <c r="BL16" s="29">
        <f t="shared" si="6"/>
        <v>1942512</v>
      </c>
      <c r="BM16" s="29"/>
      <c r="BN16" s="29"/>
      <c r="BO16" s="29"/>
      <c r="BP16" s="29">
        <f t="shared" si="5"/>
        <v>153575836.43999997</v>
      </c>
      <c r="BQ16" s="29"/>
      <c r="BR16" s="29"/>
      <c r="BS16" s="29"/>
      <c r="BT16" s="29">
        <f t="shared" si="7"/>
        <v>295814048.96262288</v>
      </c>
      <c r="BU16" s="29"/>
      <c r="BV16" s="29"/>
      <c r="BW16" s="29"/>
    </row>
    <row r="17" spans="2:75">
      <c r="B17" s="10" t="s">
        <v>18</v>
      </c>
      <c r="C17" s="11"/>
      <c r="D17" s="11"/>
      <c r="E17" s="11"/>
      <c r="F17" s="12"/>
      <c r="G17" s="18">
        <v>43</v>
      </c>
      <c r="H17" s="19"/>
      <c r="I17" s="20"/>
      <c r="J17" s="16" t="s">
        <v>4</v>
      </c>
      <c r="K17" s="17"/>
      <c r="AG17" s="28">
        <v>14</v>
      </c>
      <c r="AH17" s="28"/>
      <c r="AI17" s="28"/>
      <c r="AJ17" s="29">
        <f t="shared" si="0"/>
        <v>172972800</v>
      </c>
      <c r="AK17" s="29"/>
      <c r="AL17" s="29"/>
      <c r="AM17" s="29"/>
      <c r="AN17" s="29">
        <f t="shared" si="1"/>
        <v>170439270.4918032</v>
      </c>
      <c r="AO17" s="29"/>
      <c r="AP17" s="29"/>
      <c r="AQ17" s="29"/>
      <c r="AR17" s="29">
        <v>0</v>
      </c>
      <c r="AS17" s="29"/>
      <c r="AT17" s="29"/>
      <c r="AU17" s="29"/>
      <c r="AV17" s="29">
        <v>0</v>
      </c>
      <c r="AW17" s="29"/>
      <c r="AX17" s="29"/>
      <c r="AY17" s="29"/>
      <c r="AZ17" s="29">
        <f t="shared" si="2"/>
        <v>343412070.49180317</v>
      </c>
      <c r="BA17" s="29"/>
      <c r="BB17" s="29"/>
      <c r="BC17" s="29"/>
      <c r="BD17" s="29">
        <f t="shared" si="3"/>
        <v>65868042.23999998</v>
      </c>
      <c r="BE17" s="29"/>
      <c r="BF17" s="29"/>
      <c r="BG17" s="29"/>
      <c r="BH17" s="29">
        <f t="shared" si="4"/>
        <v>85219635.245901659</v>
      </c>
      <c r="BI17" s="29"/>
      <c r="BJ17" s="29"/>
      <c r="BK17" s="29"/>
      <c r="BL17" s="29">
        <f t="shared" si="6"/>
        <v>2091936</v>
      </c>
      <c r="BM17" s="29"/>
      <c r="BN17" s="29"/>
      <c r="BO17" s="29"/>
      <c r="BP17" s="29">
        <f t="shared" si="5"/>
        <v>165389362.31999996</v>
      </c>
      <c r="BQ17" s="29"/>
      <c r="BR17" s="29"/>
      <c r="BS17" s="29"/>
      <c r="BT17" s="29">
        <f t="shared" si="7"/>
        <v>318568975.80590165</v>
      </c>
      <c r="BU17" s="29"/>
      <c r="BV17" s="29"/>
      <c r="BW17" s="29"/>
    </row>
    <row r="18" spans="2:75">
      <c r="B18" s="10" t="s">
        <v>71</v>
      </c>
      <c r="C18" s="11"/>
      <c r="D18" s="11"/>
      <c r="E18" s="11"/>
      <c r="F18" s="12"/>
      <c r="G18" s="13">
        <v>0.6</v>
      </c>
      <c r="H18" s="14"/>
      <c r="I18" s="15"/>
      <c r="J18" s="16" t="s">
        <v>7</v>
      </c>
      <c r="K18" s="17"/>
      <c r="L18" s="1" t="s">
        <v>68</v>
      </c>
      <c r="AG18" s="28">
        <v>15</v>
      </c>
      <c r="AH18" s="28"/>
      <c r="AI18" s="28"/>
      <c r="AJ18" s="29">
        <f t="shared" si="0"/>
        <v>185328000</v>
      </c>
      <c r="AK18" s="29"/>
      <c r="AL18" s="29"/>
      <c r="AM18" s="29"/>
      <c r="AN18" s="29">
        <f t="shared" si="1"/>
        <v>182613504.09836057</v>
      </c>
      <c r="AO18" s="29"/>
      <c r="AP18" s="29"/>
      <c r="AQ18" s="29"/>
      <c r="AR18" s="29">
        <v>0</v>
      </c>
      <c r="AS18" s="29"/>
      <c r="AT18" s="29"/>
      <c r="AU18" s="29"/>
      <c r="AV18" s="29">
        <v>0</v>
      </c>
      <c r="AW18" s="29"/>
      <c r="AX18" s="29"/>
      <c r="AY18" s="29"/>
      <c r="AZ18" s="29">
        <f t="shared" si="2"/>
        <v>367941504.09836054</v>
      </c>
      <c r="BA18" s="29"/>
      <c r="BB18" s="29"/>
      <c r="BC18" s="29"/>
      <c r="BD18" s="29">
        <f t="shared" si="3"/>
        <v>70572902.399999976</v>
      </c>
      <c r="BE18" s="29"/>
      <c r="BF18" s="29"/>
      <c r="BG18" s="29"/>
      <c r="BH18" s="29">
        <f t="shared" si="4"/>
        <v>91306752.049180344</v>
      </c>
      <c r="BI18" s="29"/>
      <c r="BJ18" s="29"/>
      <c r="BK18" s="29"/>
      <c r="BL18" s="29">
        <f t="shared" si="6"/>
        <v>2241360</v>
      </c>
      <c r="BM18" s="29"/>
      <c r="BN18" s="29"/>
      <c r="BO18" s="29"/>
      <c r="BP18" s="29">
        <f t="shared" si="5"/>
        <v>177202888.19999996</v>
      </c>
      <c r="BQ18" s="29"/>
      <c r="BR18" s="29"/>
      <c r="BS18" s="29"/>
      <c r="BT18" s="29">
        <f t="shared" si="7"/>
        <v>341323902.64918029</v>
      </c>
      <c r="BU18" s="29"/>
      <c r="BV18" s="29"/>
      <c r="BW18" s="29"/>
    </row>
    <row r="19" spans="2:75">
      <c r="B19" s="10" t="s">
        <v>71</v>
      </c>
      <c r="C19" s="11"/>
      <c r="D19" s="11"/>
      <c r="E19" s="11"/>
      <c r="F19" s="12"/>
      <c r="G19" s="13">
        <v>0.9</v>
      </c>
      <c r="H19" s="14"/>
      <c r="I19" s="15"/>
      <c r="J19" s="16" t="s">
        <v>7</v>
      </c>
      <c r="K19" s="17"/>
      <c r="L19" s="1" t="s">
        <v>69</v>
      </c>
      <c r="AG19" s="28">
        <v>16</v>
      </c>
      <c r="AH19" s="28"/>
      <c r="AI19" s="28"/>
      <c r="AJ19" s="29">
        <f t="shared" si="0"/>
        <v>197683200</v>
      </c>
      <c r="AK19" s="29"/>
      <c r="AL19" s="29"/>
      <c r="AM19" s="29"/>
      <c r="AN19" s="29">
        <f t="shared" si="1"/>
        <v>194787737.70491794</v>
      </c>
      <c r="AO19" s="29"/>
      <c r="AP19" s="29"/>
      <c r="AQ19" s="29"/>
      <c r="AR19" s="29">
        <v>0</v>
      </c>
      <c r="AS19" s="29"/>
      <c r="AT19" s="29"/>
      <c r="AU19" s="29"/>
      <c r="AV19" s="29">
        <v>0</v>
      </c>
      <c r="AW19" s="29"/>
      <c r="AX19" s="29"/>
      <c r="AY19" s="29"/>
      <c r="AZ19" s="29">
        <f t="shared" si="2"/>
        <v>392470937.70491791</v>
      </c>
      <c r="BA19" s="29"/>
      <c r="BB19" s="29"/>
      <c r="BC19" s="29"/>
      <c r="BD19" s="29">
        <f t="shared" si="3"/>
        <v>75277762.559999973</v>
      </c>
      <c r="BE19" s="29"/>
      <c r="BF19" s="29"/>
      <c r="BG19" s="29"/>
      <c r="BH19" s="29">
        <f t="shared" si="4"/>
        <v>97393868.852459028</v>
      </c>
      <c r="BI19" s="29"/>
      <c r="BJ19" s="29"/>
      <c r="BK19" s="29"/>
      <c r="BL19" s="29">
        <f t="shared" si="6"/>
        <v>2390784</v>
      </c>
      <c r="BM19" s="29"/>
      <c r="BN19" s="29"/>
      <c r="BO19" s="29"/>
      <c r="BP19" s="29">
        <f t="shared" si="5"/>
        <v>189016414.07999995</v>
      </c>
      <c r="BQ19" s="29"/>
      <c r="BR19" s="29"/>
      <c r="BS19" s="29"/>
      <c r="BT19" s="29">
        <f t="shared" si="7"/>
        <v>364078829.49245894</v>
      </c>
      <c r="BU19" s="29"/>
      <c r="BV19" s="29"/>
      <c r="BW19" s="29"/>
    </row>
    <row r="20" spans="2:75">
      <c r="B20" s="10" t="s">
        <v>16</v>
      </c>
      <c r="C20" s="11"/>
      <c r="D20" s="11"/>
      <c r="E20" s="11"/>
      <c r="F20" s="12"/>
      <c r="G20" s="18">
        <f>G16*$G$3*G18</f>
        <v>7254000</v>
      </c>
      <c r="H20" s="19"/>
      <c r="I20" s="20"/>
      <c r="J20" s="16" t="s">
        <v>22</v>
      </c>
      <c r="K20" s="17"/>
      <c r="L20" s="1" t="s">
        <v>68</v>
      </c>
      <c r="AG20" s="28">
        <v>17</v>
      </c>
      <c r="AH20" s="28"/>
      <c r="AI20" s="28"/>
      <c r="AJ20" s="29">
        <f t="shared" si="0"/>
        <v>210038400</v>
      </c>
      <c r="AK20" s="29"/>
      <c r="AL20" s="29"/>
      <c r="AM20" s="29"/>
      <c r="AN20" s="29">
        <f t="shared" si="1"/>
        <v>206961971.31147531</v>
      </c>
      <c r="AO20" s="29"/>
      <c r="AP20" s="29"/>
      <c r="AQ20" s="29"/>
      <c r="AR20" s="29">
        <v>0</v>
      </c>
      <c r="AS20" s="29"/>
      <c r="AT20" s="29"/>
      <c r="AU20" s="29"/>
      <c r="AV20" s="29">
        <v>0</v>
      </c>
      <c r="AW20" s="29"/>
      <c r="AX20" s="29"/>
      <c r="AY20" s="29"/>
      <c r="AZ20" s="29">
        <f t="shared" si="2"/>
        <v>417000371.31147528</v>
      </c>
      <c r="BA20" s="29"/>
      <c r="BB20" s="29"/>
      <c r="BC20" s="29"/>
      <c r="BD20" s="29">
        <f t="shared" si="3"/>
        <v>79982622.719999969</v>
      </c>
      <c r="BE20" s="29"/>
      <c r="BF20" s="29"/>
      <c r="BG20" s="29"/>
      <c r="BH20" s="29">
        <f t="shared" si="4"/>
        <v>103480985.65573771</v>
      </c>
      <c r="BI20" s="29"/>
      <c r="BJ20" s="29"/>
      <c r="BK20" s="29"/>
      <c r="BL20" s="29">
        <f t="shared" si="6"/>
        <v>2540208</v>
      </c>
      <c r="BM20" s="29"/>
      <c r="BN20" s="29"/>
      <c r="BO20" s="29"/>
      <c r="BP20" s="29">
        <f t="shared" si="5"/>
        <v>200829939.95999995</v>
      </c>
      <c r="BQ20" s="29"/>
      <c r="BR20" s="29"/>
      <c r="BS20" s="29"/>
      <c r="BT20" s="29">
        <f t="shared" si="7"/>
        <v>386833756.33573759</v>
      </c>
      <c r="BU20" s="29"/>
      <c r="BV20" s="29"/>
      <c r="BW20" s="29"/>
    </row>
    <row r="21" spans="2:75">
      <c r="B21" s="10" t="s">
        <v>21</v>
      </c>
      <c r="C21" s="11"/>
      <c r="D21" s="11"/>
      <c r="E21" s="11"/>
      <c r="F21" s="12"/>
      <c r="G21" s="18">
        <f>G16*G17/100*G3*G18</f>
        <v>3119220</v>
      </c>
      <c r="H21" s="19"/>
      <c r="I21" s="20"/>
      <c r="J21" s="16" t="s">
        <v>22</v>
      </c>
      <c r="K21" s="17"/>
      <c r="L21" s="1" t="s">
        <v>68</v>
      </c>
      <c r="AG21" s="28">
        <v>18</v>
      </c>
      <c r="AH21" s="28"/>
      <c r="AI21" s="28"/>
      <c r="AJ21" s="29">
        <f t="shared" si="0"/>
        <v>222393600</v>
      </c>
      <c r="AK21" s="29"/>
      <c r="AL21" s="29"/>
      <c r="AM21" s="29"/>
      <c r="AN21" s="29">
        <f t="shared" si="1"/>
        <v>219136204.91803268</v>
      </c>
      <c r="AO21" s="29"/>
      <c r="AP21" s="29"/>
      <c r="AQ21" s="29"/>
      <c r="AR21" s="29">
        <v>0</v>
      </c>
      <c r="AS21" s="29"/>
      <c r="AT21" s="29"/>
      <c r="AU21" s="29"/>
      <c r="AV21" s="29">
        <v>0</v>
      </c>
      <c r="AW21" s="29"/>
      <c r="AX21" s="29"/>
      <c r="AY21" s="29"/>
      <c r="AZ21" s="29">
        <f t="shared" si="2"/>
        <v>441529804.91803265</v>
      </c>
      <c r="BA21" s="29"/>
      <c r="BB21" s="29"/>
      <c r="BC21" s="29"/>
      <c r="BD21" s="29">
        <f t="shared" si="3"/>
        <v>84687482.879999965</v>
      </c>
      <c r="BE21" s="29"/>
      <c r="BF21" s="29"/>
      <c r="BG21" s="29"/>
      <c r="BH21" s="29">
        <f t="shared" si="4"/>
        <v>109568102.4590164</v>
      </c>
      <c r="BI21" s="29"/>
      <c r="BJ21" s="29"/>
      <c r="BK21" s="29"/>
      <c r="BL21" s="29">
        <f t="shared" si="6"/>
        <v>2689632</v>
      </c>
      <c r="BM21" s="29"/>
      <c r="BN21" s="29"/>
      <c r="BO21" s="29"/>
      <c r="BP21" s="29">
        <f t="shared" si="5"/>
        <v>212643465.83999994</v>
      </c>
      <c r="BQ21" s="29"/>
      <c r="BR21" s="29"/>
      <c r="BS21" s="29"/>
      <c r="BT21" s="29">
        <f t="shared" si="7"/>
        <v>409588683.17901635</v>
      </c>
      <c r="BU21" s="29"/>
      <c r="BV21" s="29"/>
      <c r="BW21" s="29"/>
    </row>
    <row r="22" spans="2:75">
      <c r="B22" s="10" t="s">
        <v>63</v>
      </c>
      <c r="C22" s="11"/>
      <c r="D22" s="11"/>
      <c r="E22" s="11"/>
      <c r="F22" s="12"/>
      <c r="G22" s="18">
        <f>G20*1000/9760</f>
        <v>743237.70491803274</v>
      </c>
      <c r="H22" s="19"/>
      <c r="I22" s="20"/>
      <c r="J22" s="16" t="s">
        <v>64</v>
      </c>
      <c r="K22" s="17"/>
      <c r="L22" s="1" t="s">
        <v>68</v>
      </c>
      <c r="AG22" s="28">
        <v>19</v>
      </c>
      <c r="AH22" s="28"/>
      <c r="AI22" s="28"/>
      <c r="AJ22" s="29">
        <f t="shared" si="0"/>
        <v>234748800</v>
      </c>
      <c r="AK22" s="29"/>
      <c r="AL22" s="29"/>
      <c r="AM22" s="29"/>
      <c r="AN22" s="29">
        <f t="shared" si="1"/>
        <v>231310438.52459005</v>
      </c>
      <c r="AO22" s="29"/>
      <c r="AP22" s="29"/>
      <c r="AQ22" s="29"/>
      <c r="AR22" s="29">
        <v>0</v>
      </c>
      <c r="AS22" s="29"/>
      <c r="AT22" s="29"/>
      <c r="AU22" s="29"/>
      <c r="AV22" s="29">
        <v>0</v>
      </c>
      <c r="AW22" s="29"/>
      <c r="AX22" s="29"/>
      <c r="AY22" s="29"/>
      <c r="AZ22" s="29">
        <f t="shared" si="2"/>
        <v>466059238.52459002</v>
      </c>
      <c r="BA22" s="29"/>
      <c r="BB22" s="29"/>
      <c r="BC22" s="29"/>
      <c r="BD22" s="29">
        <f t="shared" si="3"/>
        <v>89392343.039999962</v>
      </c>
      <c r="BE22" s="29"/>
      <c r="BF22" s="29"/>
      <c r="BG22" s="29"/>
      <c r="BH22" s="29">
        <f t="shared" si="4"/>
        <v>115655219.26229508</v>
      </c>
      <c r="BI22" s="29"/>
      <c r="BJ22" s="29"/>
      <c r="BK22" s="29"/>
      <c r="BL22" s="29">
        <f t="shared" si="6"/>
        <v>2839056</v>
      </c>
      <c r="BM22" s="29"/>
      <c r="BN22" s="29"/>
      <c r="BO22" s="29"/>
      <c r="BP22" s="29">
        <f t="shared" si="5"/>
        <v>224456991.71999994</v>
      </c>
      <c r="BQ22" s="29"/>
      <c r="BR22" s="29"/>
      <c r="BS22" s="29"/>
      <c r="BT22" s="29">
        <f t="shared" si="7"/>
        <v>432343610.022295</v>
      </c>
      <c r="BU22" s="29"/>
      <c r="BV22" s="29"/>
      <c r="BW22" s="29"/>
    </row>
    <row r="23" spans="2:75">
      <c r="B23" s="10" t="s">
        <v>65</v>
      </c>
      <c r="C23" s="11"/>
      <c r="D23" s="11"/>
      <c r="E23" s="11"/>
      <c r="F23" s="12"/>
      <c r="G23" s="18">
        <f>G21*1000/9760</f>
        <v>319592.21311475412</v>
      </c>
      <c r="H23" s="19"/>
      <c r="I23" s="20"/>
      <c r="J23" s="16" t="s">
        <v>64</v>
      </c>
      <c r="K23" s="17"/>
      <c r="L23" s="1" t="s">
        <v>68</v>
      </c>
      <c r="AG23" s="28">
        <v>20</v>
      </c>
      <c r="AH23" s="28"/>
      <c r="AI23" s="28"/>
      <c r="AJ23" s="29">
        <f t="shared" si="0"/>
        <v>247104000</v>
      </c>
      <c r="AK23" s="29"/>
      <c r="AL23" s="29"/>
      <c r="AM23" s="29"/>
      <c r="AN23" s="29">
        <f t="shared" si="1"/>
        <v>243484672.13114741</v>
      </c>
      <c r="AO23" s="29"/>
      <c r="AP23" s="29"/>
      <c r="AQ23" s="29"/>
      <c r="AR23" s="29">
        <v>0</v>
      </c>
      <c r="AS23" s="29"/>
      <c r="AT23" s="29"/>
      <c r="AU23" s="29"/>
      <c r="AV23" s="29">
        <v>0</v>
      </c>
      <c r="AW23" s="29"/>
      <c r="AX23" s="29"/>
      <c r="AY23" s="29"/>
      <c r="AZ23" s="29">
        <f t="shared" si="2"/>
        <v>490588672.13114738</v>
      </c>
      <c r="BA23" s="29"/>
      <c r="BB23" s="29"/>
      <c r="BC23" s="29"/>
      <c r="BD23" s="29">
        <f t="shared" si="3"/>
        <v>94097203.199999958</v>
      </c>
      <c r="BE23" s="29"/>
      <c r="BF23" s="29"/>
      <c r="BG23" s="29"/>
      <c r="BH23" s="29">
        <f t="shared" si="4"/>
        <v>121742336.06557377</v>
      </c>
      <c r="BI23" s="29"/>
      <c r="BJ23" s="29"/>
      <c r="BK23" s="29"/>
      <c r="BL23" s="29">
        <f t="shared" si="6"/>
        <v>2988480</v>
      </c>
      <c r="BM23" s="29"/>
      <c r="BN23" s="29"/>
      <c r="BO23" s="29"/>
      <c r="BP23" s="29">
        <f t="shared" si="5"/>
        <v>236270517.59999993</v>
      </c>
      <c r="BQ23" s="29"/>
      <c r="BR23" s="29"/>
      <c r="BS23" s="29"/>
      <c r="BT23" s="29">
        <f t="shared" si="7"/>
        <v>455098536.86557364</v>
      </c>
      <c r="BU23" s="29"/>
      <c r="BV23" s="29"/>
      <c r="BW23" s="29"/>
    </row>
    <row r="24" spans="2:75">
      <c r="B24" s="10" t="s">
        <v>16</v>
      </c>
      <c r="C24" s="11"/>
      <c r="D24" s="11"/>
      <c r="E24" s="11"/>
      <c r="F24" s="12"/>
      <c r="G24" s="18">
        <f>G16*$G$3*G19</f>
        <v>10881000</v>
      </c>
      <c r="H24" s="19"/>
      <c r="I24" s="20"/>
      <c r="J24" s="16" t="s">
        <v>22</v>
      </c>
      <c r="K24" s="17"/>
      <c r="L24" s="1" t="s">
        <v>69</v>
      </c>
      <c r="AG24" s="28">
        <v>21</v>
      </c>
      <c r="AH24" s="28"/>
      <c r="AI24" s="28"/>
      <c r="AJ24" s="29">
        <f t="shared" si="0"/>
        <v>259459200</v>
      </c>
      <c r="AK24" s="29"/>
      <c r="AL24" s="29"/>
      <c r="AM24" s="29"/>
      <c r="AN24" s="29">
        <f t="shared" si="1"/>
        <v>255658905.73770478</v>
      </c>
      <c r="AO24" s="29"/>
      <c r="AP24" s="29"/>
      <c r="AQ24" s="29"/>
      <c r="AR24" s="29">
        <v>0</v>
      </c>
      <c r="AS24" s="29"/>
      <c r="AT24" s="29"/>
      <c r="AU24" s="29"/>
      <c r="AV24" s="29">
        <v>0</v>
      </c>
      <c r="AW24" s="29"/>
      <c r="AX24" s="29"/>
      <c r="AY24" s="29"/>
      <c r="AZ24" s="29">
        <f t="shared" si="2"/>
        <v>515118105.73770475</v>
      </c>
      <c r="BA24" s="29"/>
      <c r="BB24" s="29"/>
      <c r="BC24" s="29"/>
      <c r="BD24" s="29">
        <f t="shared" si="3"/>
        <v>98802063.359999955</v>
      </c>
      <c r="BE24" s="29"/>
      <c r="BF24" s="29"/>
      <c r="BG24" s="29"/>
      <c r="BH24" s="29">
        <f t="shared" si="4"/>
        <v>127829452.86885245</v>
      </c>
      <c r="BI24" s="29"/>
      <c r="BJ24" s="29"/>
      <c r="BK24" s="29"/>
      <c r="BL24" s="29">
        <f t="shared" si="6"/>
        <v>3137904</v>
      </c>
      <c r="BM24" s="29"/>
      <c r="BN24" s="29"/>
      <c r="BO24" s="29"/>
      <c r="BP24" s="29">
        <f t="shared" si="5"/>
        <v>248084043.47999993</v>
      </c>
      <c r="BQ24" s="29"/>
      <c r="BR24" s="29"/>
      <c r="BS24" s="29"/>
      <c r="BT24" s="29">
        <f t="shared" si="7"/>
        <v>477853463.70885229</v>
      </c>
      <c r="BU24" s="29"/>
      <c r="BV24" s="29"/>
      <c r="BW24" s="29"/>
    </row>
    <row r="25" spans="2:75">
      <c r="B25" s="10" t="s">
        <v>21</v>
      </c>
      <c r="C25" s="11"/>
      <c r="D25" s="11"/>
      <c r="E25" s="11"/>
      <c r="F25" s="12"/>
      <c r="G25" s="18">
        <f>G16*G17/100*G3*G19</f>
        <v>4678830</v>
      </c>
      <c r="H25" s="19"/>
      <c r="I25" s="20"/>
      <c r="J25" s="16" t="s">
        <v>22</v>
      </c>
      <c r="K25" s="17"/>
      <c r="L25" s="1" t="s">
        <v>69</v>
      </c>
      <c r="AG25" s="28">
        <v>22</v>
      </c>
      <c r="AH25" s="28"/>
      <c r="AI25" s="28"/>
      <c r="AJ25" s="29">
        <f t="shared" si="0"/>
        <v>271814400</v>
      </c>
      <c r="AK25" s="29"/>
      <c r="AL25" s="29"/>
      <c r="AM25" s="29"/>
      <c r="AN25" s="29">
        <f t="shared" si="1"/>
        <v>267833139.34426215</v>
      </c>
      <c r="AO25" s="29"/>
      <c r="AP25" s="29"/>
      <c r="AQ25" s="29"/>
      <c r="AR25" s="29">
        <v>0</v>
      </c>
      <c r="AS25" s="29"/>
      <c r="AT25" s="29"/>
      <c r="AU25" s="29"/>
      <c r="AV25" s="29">
        <v>0</v>
      </c>
      <c r="AW25" s="29"/>
      <c r="AX25" s="29"/>
      <c r="AY25" s="29"/>
      <c r="AZ25" s="29">
        <f t="shared" si="2"/>
        <v>539647539.34426212</v>
      </c>
      <c r="BA25" s="29"/>
      <c r="BB25" s="29"/>
      <c r="BC25" s="29"/>
      <c r="BD25" s="29">
        <f t="shared" si="3"/>
        <v>103506923.51999995</v>
      </c>
      <c r="BE25" s="29"/>
      <c r="BF25" s="29"/>
      <c r="BG25" s="29"/>
      <c r="BH25" s="29">
        <f t="shared" si="4"/>
        <v>133916569.67213114</v>
      </c>
      <c r="BI25" s="29"/>
      <c r="BJ25" s="29"/>
      <c r="BK25" s="29"/>
      <c r="BL25" s="29">
        <f t="shared" si="6"/>
        <v>3287328</v>
      </c>
      <c r="BM25" s="29"/>
      <c r="BN25" s="29"/>
      <c r="BO25" s="29"/>
      <c r="BP25" s="29">
        <f t="shared" si="5"/>
        <v>259897569.35999992</v>
      </c>
      <c r="BQ25" s="29"/>
      <c r="BR25" s="29"/>
      <c r="BS25" s="29"/>
      <c r="BT25" s="29">
        <f t="shared" si="7"/>
        <v>500608390.55213106</v>
      </c>
      <c r="BU25" s="29"/>
      <c r="BV25" s="29"/>
      <c r="BW25" s="29"/>
    </row>
    <row r="26" spans="2:75">
      <c r="B26" s="10" t="s">
        <v>63</v>
      </c>
      <c r="C26" s="11"/>
      <c r="D26" s="11"/>
      <c r="E26" s="11"/>
      <c r="F26" s="12"/>
      <c r="G26" s="18">
        <f>G24*1000/9760-G22</f>
        <v>371618.85245901649</v>
      </c>
      <c r="H26" s="19"/>
      <c r="I26" s="20"/>
      <c r="J26" s="16" t="s">
        <v>64</v>
      </c>
      <c r="K26" s="17"/>
      <c r="L26" s="1" t="s">
        <v>69</v>
      </c>
      <c r="AG26" s="28">
        <v>23</v>
      </c>
      <c r="AH26" s="28"/>
      <c r="AI26" s="28"/>
      <c r="AJ26" s="29">
        <f t="shared" si="0"/>
        <v>284169600</v>
      </c>
      <c r="AK26" s="29"/>
      <c r="AL26" s="29"/>
      <c r="AM26" s="29"/>
      <c r="AN26" s="29">
        <f t="shared" si="1"/>
        <v>280007372.95081955</v>
      </c>
      <c r="AO26" s="29"/>
      <c r="AP26" s="29"/>
      <c r="AQ26" s="29"/>
      <c r="AR26" s="29">
        <v>0</v>
      </c>
      <c r="AS26" s="29"/>
      <c r="AT26" s="29"/>
      <c r="AU26" s="29"/>
      <c r="AV26" s="29">
        <v>0</v>
      </c>
      <c r="AW26" s="29"/>
      <c r="AX26" s="29"/>
      <c r="AY26" s="29"/>
      <c r="AZ26" s="29">
        <f t="shared" si="2"/>
        <v>564176972.95081949</v>
      </c>
      <c r="BA26" s="29"/>
      <c r="BB26" s="29"/>
      <c r="BC26" s="29"/>
      <c r="BD26" s="29">
        <f t="shared" si="3"/>
        <v>108211783.67999995</v>
      </c>
      <c r="BE26" s="29"/>
      <c r="BF26" s="29"/>
      <c r="BG26" s="29"/>
      <c r="BH26" s="29">
        <f t="shared" si="4"/>
        <v>140003686.47540984</v>
      </c>
      <c r="BI26" s="29"/>
      <c r="BJ26" s="29"/>
      <c r="BK26" s="29"/>
      <c r="BL26" s="29">
        <f t="shared" si="6"/>
        <v>3436752</v>
      </c>
      <c r="BM26" s="29"/>
      <c r="BN26" s="29"/>
      <c r="BO26" s="29"/>
      <c r="BP26" s="29">
        <f t="shared" si="5"/>
        <v>271711095.23999995</v>
      </c>
      <c r="BQ26" s="29"/>
      <c r="BR26" s="29"/>
      <c r="BS26" s="29"/>
      <c r="BT26" s="29">
        <f t="shared" si="7"/>
        <v>523363317.3954097</v>
      </c>
      <c r="BU26" s="29"/>
      <c r="BV26" s="29"/>
      <c r="BW26" s="29"/>
    </row>
    <row r="27" spans="2:75">
      <c r="B27" s="10" t="s">
        <v>67</v>
      </c>
      <c r="C27" s="11"/>
      <c r="D27" s="11"/>
      <c r="E27" s="11"/>
      <c r="F27" s="12"/>
      <c r="G27" s="18">
        <f>G25/1000/45*1000</f>
        <v>103974</v>
      </c>
      <c r="H27" s="19"/>
      <c r="I27" s="20"/>
      <c r="J27" s="16" t="s">
        <v>66</v>
      </c>
      <c r="K27" s="17"/>
      <c r="L27" s="1" t="s">
        <v>69</v>
      </c>
      <c r="AG27" s="28">
        <v>24</v>
      </c>
      <c r="AH27" s="28"/>
      <c r="AI27" s="28"/>
      <c r="AJ27" s="29">
        <f t="shared" si="0"/>
        <v>296524800</v>
      </c>
      <c r="AK27" s="29"/>
      <c r="AL27" s="29"/>
      <c r="AM27" s="29"/>
      <c r="AN27" s="29">
        <f t="shared" si="1"/>
        <v>292181606.55737692</v>
      </c>
      <c r="AO27" s="29"/>
      <c r="AP27" s="29"/>
      <c r="AQ27" s="29"/>
      <c r="AR27" s="29">
        <v>0</v>
      </c>
      <c r="AS27" s="29"/>
      <c r="AT27" s="29"/>
      <c r="AU27" s="29"/>
      <c r="AV27" s="29">
        <v>0</v>
      </c>
      <c r="AW27" s="29"/>
      <c r="AX27" s="29"/>
      <c r="AY27" s="29"/>
      <c r="AZ27" s="29">
        <f t="shared" si="2"/>
        <v>588706406.55737686</v>
      </c>
      <c r="BA27" s="29"/>
      <c r="BB27" s="29"/>
      <c r="BC27" s="29"/>
      <c r="BD27" s="29">
        <f t="shared" si="3"/>
        <v>112916643.83999994</v>
      </c>
      <c r="BE27" s="29"/>
      <c r="BF27" s="29"/>
      <c r="BG27" s="29"/>
      <c r="BH27" s="29">
        <f t="shared" si="4"/>
        <v>146090803.27868852</v>
      </c>
      <c r="BI27" s="29"/>
      <c r="BJ27" s="29"/>
      <c r="BK27" s="29"/>
      <c r="BL27" s="29">
        <f t="shared" si="6"/>
        <v>3586176</v>
      </c>
      <c r="BM27" s="29"/>
      <c r="BN27" s="29"/>
      <c r="BO27" s="29"/>
      <c r="BP27" s="29">
        <f t="shared" si="5"/>
        <v>283524621.11999995</v>
      </c>
      <c r="BQ27" s="29"/>
      <c r="BR27" s="29"/>
      <c r="BS27" s="29"/>
      <c r="BT27" s="29">
        <f t="shared" si="7"/>
        <v>546118244.23868847</v>
      </c>
      <c r="BU27" s="29"/>
      <c r="BV27" s="29"/>
      <c r="BW27" s="29"/>
    </row>
    <row r="28" spans="2:75">
      <c r="B28" s="1" t="s">
        <v>28</v>
      </c>
      <c r="AG28" s="28">
        <v>25</v>
      </c>
      <c r="AH28" s="28"/>
      <c r="AI28" s="28"/>
      <c r="AJ28" s="29">
        <f t="shared" si="0"/>
        <v>308880000</v>
      </c>
      <c r="AK28" s="29"/>
      <c r="AL28" s="29"/>
      <c r="AM28" s="29"/>
      <c r="AN28" s="29">
        <f t="shared" si="1"/>
        <v>304355840.16393429</v>
      </c>
      <c r="AO28" s="29"/>
      <c r="AP28" s="29"/>
      <c r="AQ28" s="29"/>
      <c r="AR28" s="29">
        <v>0</v>
      </c>
      <c r="AS28" s="29"/>
      <c r="AT28" s="29"/>
      <c r="AU28" s="29"/>
      <c r="AV28" s="29">
        <v>0</v>
      </c>
      <c r="AW28" s="29"/>
      <c r="AX28" s="29"/>
      <c r="AY28" s="29"/>
      <c r="AZ28" s="29">
        <f t="shared" si="2"/>
        <v>613235840.16393423</v>
      </c>
      <c r="BA28" s="29"/>
      <c r="BB28" s="29"/>
      <c r="BC28" s="29"/>
      <c r="BD28" s="29">
        <f t="shared" si="3"/>
        <v>117621503.99999994</v>
      </c>
      <c r="BE28" s="29"/>
      <c r="BF28" s="29"/>
      <c r="BG28" s="29"/>
      <c r="BH28" s="29">
        <f t="shared" si="4"/>
        <v>152177920.0819672</v>
      </c>
      <c r="BI28" s="29"/>
      <c r="BJ28" s="29"/>
      <c r="BK28" s="29"/>
      <c r="BL28" s="29">
        <f t="shared" si="6"/>
        <v>3735600</v>
      </c>
      <c r="BM28" s="29"/>
      <c r="BN28" s="29"/>
      <c r="BO28" s="29"/>
      <c r="BP28" s="29">
        <f t="shared" si="5"/>
        <v>295338146.99999994</v>
      </c>
      <c r="BQ28" s="29"/>
      <c r="BR28" s="29"/>
      <c r="BS28" s="29"/>
      <c r="BT28" s="29">
        <f t="shared" si="7"/>
        <v>568873171.08196712</v>
      </c>
      <c r="BU28" s="29"/>
      <c r="BV28" s="29"/>
      <c r="BW28" s="29"/>
    </row>
    <row r="29" spans="2:75">
      <c r="B29" t="s">
        <v>29</v>
      </c>
      <c r="AG29" s="28">
        <v>26</v>
      </c>
      <c r="AH29" s="28"/>
      <c r="AI29" s="28"/>
      <c r="AJ29" s="29">
        <f t="shared" si="0"/>
        <v>321235200</v>
      </c>
      <c r="AK29" s="29"/>
      <c r="AL29" s="29"/>
      <c r="AM29" s="29"/>
      <c r="AN29" s="29">
        <f t="shared" si="1"/>
        <v>316530073.77049166</v>
      </c>
      <c r="AO29" s="29"/>
      <c r="AP29" s="29"/>
      <c r="AQ29" s="29"/>
      <c r="AR29" s="29">
        <v>0</v>
      </c>
      <c r="AS29" s="29"/>
      <c r="AT29" s="29"/>
      <c r="AU29" s="29"/>
      <c r="AV29" s="29">
        <v>0</v>
      </c>
      <c r="AW29" s="29"/>
      <c r="AX29" s="29"/>
      <c r="AY29" s="29"/>
      <c r="AZ29" s="29">
        <f t="shared" si="2"/>
        <v>637765273.7704916</v>
      </c>
      <c r="BA29" s="29"/>
      <c r="BB29" s="29"/>
      <c r="BC29" s="29"/>
      <c r="BD29" s="29">
        <f t="shared" si="3"/>
        <v>122326364.15999994</v>
      </c>
      <c r="BE29" s="29"/>
      <c r="BF29" s="29"/>
      <c r="BG29" s="29"/>
      <c r="BH29" s="29">
        <f t="shared" si="4"/>
        <v>158265036.88524589</v>
      </c>
      <c r="BI29" s="29"/>
      <c r="BJ29" s="29"/>
      <c r="BK29" s="29"/>
      <c r="BL29" s="29">
        <f t="shared" si="6"/>
        <v>3885024</v>
      </c>
      <c r="BM29" s="29"/>
      <c r="BN29" s="29"/>
      <c r="BO29" s="29"/>
      <c r="BP29" s="29">
        <f t="shared" si="5"/>
        <v>307151672.87999994</v>
      </c>
      <c r="BQ29" s="29"/>
      <c r="BR29" s="29"/>
      <c r="BS29" s="29"/>
      <c r="BT29" s="29">
        <f t="shared" si="7"/>
        <v>591628097.92524576</v>
      </c>
      <c r="BU29" s="29"/>
      <c r="BV29" s="29"/>
      <c r="BW29" s="29"/>
    </row>
    <row r="30" spans="2:75">
      <c r="AG30" s="28">
        <v>27</v>
      </c>
      <c r="AH30" s="28"/>
      <c r="AI30" s="28"/>
      <c r="AJ30" s="29">
        <f t="shared" si="0"/>
        <v>333590400</v>
      </c>
      <c r="AK30" s="29"/>
      <c r="AL30" s="29"/>
      <c r="AM30" s="29"/>
      <c r="AN30" s="29">
        <f t="shared" si="1"/>
        <v>328704307.37704903</v>
      </c>
      <c r="AO30" s="29"/>
      <c r="AP30" s="29"/>
      <c r="AQ30" s="29"/>
      <c r="AR30" s="29">
        <v>0</v>
      </c>
      <c r="AS30" s="29"/>
      <c r="AT30" s="29"/>
      <c r="AU30" s="29"/>
      <c r="AV30" s="29">
        <v>0</v>
      </c>
      <c r="AW30" s="29"/>
      <c r="AX30" s="29"/>
      <c r="AY30" s="29"/>
      <c r="AZ30" s="29">
        <f t="shared" si="2"/>
        <v>662294707.37704897</v>
      </c>
      <c r="BA30" s="29"/>
      <c r="BB30" s="29"/>
      <c r="BC30" s="29"/>
      <c r="BD30" s="29">
        <f t="shared" si="3"/>
        <v>127031224.31999993</v>
      </c>
      <c r="BE30" s="29"/>
      <c r="BF30" s="29"/>
      <c r="BG30" s="29"/>
      <c r="BH30" s="29">
        <f t="shared" si="4"/>
        <v>164352153.68852457</v>
      </c>
      <c r="BI30" s="29"/>
      <c r="BJ30" s="29"/>
      <c r="BK30" s="29"/>
      <c r="BL30" s="29">
        <f t="shared" si="6"/>
        <v>4034448</v>
      </c>
      <c r="BM30" s="29"/>
      <c r="BN30" s="29"/>
      <c r="BO30" s="29"/>
      <c r="BP30" s="29">
        <f t="shared" si="5"/>
        <v>318965198.75999993</v>
      </c>
      <c r="BQ30" s="29"/>
      <c r="BR30" s="29"/>
      <c r="BS30" s="29"/>
      <c r="BT30" s="29">
        <f t="shared" si="7"/>
        <v>614383024.76852441</v>
      </c>
      <c r="BU30" s="29"/>
      <c r="BV30" s="29"/>
      <c r="BW30" s="29"/>
    </row>
    <row r="31" spans="2:75">
      <c r="B31" s="1" t="s">
        <v>23</v>
      </c>
      <c r="AG31" s="28">
        <v>28</v>
      </c>
      <c r="AH31" s="28"/>
      <c r="AI31" s="28"/>
      <c r="AJ31" s="29">
        <f t="shared" si="0"/>
        <v>345945600</v>
      </c>
      <c r="AK31" s="29"/>
      <c r="AL31" s="29"/>
      <c r="AM31" s="29"/>
      <c r="AN31" s="29">
        <f t="shared" si="1"/>
        <v>340878540.9836064</v>
      </c>
      <c r="AO31" s="29"/>
      <c r="AP31" s="29"/>
      <c r="AQ31" s="29"/>
      <c r="AR31" s="29">
        <v>0</v>
      </c>
      <c r="AS31" s="29"/>
      <c r="AT31" s="29"/>
      <c r="AU31" s="29"/>
      <c r="AV31" s="29">
        <v>0</v>
      </c>
      <c r="AW31" s="29"/>
      <c r="AX31" s="29"/>
      <c r="AY31" s="29"/>
      <c r="AZ31" s="29">
        <f t="shared" si="2"/>
        <v>686824140.98360634</v>
      </c>
      <c r="BA31" s="29"/>
      <c r="BB31" s="29"/>
      <c r="BC31" s="29"/>
      <c r="BD31" s="29">
        <f t="shared" si="3"/>
        <v>131736084.47999993</v>
      </c>
      <c r="BE31" s="29"/>
      <c r="BF31" s="29"/>
      <c r="BG31" s="29"/>
      <c r="BH31" s="29">
        <f t="shared" si="4"/>
        <v>170439270.49180326</v>
      </c>
      <c r="BI31" s="29"/>
      <c r="BJ31" s="29"/>
      <c r="BK31" s="29"/>
      <c r="BL31" s="29">
        <f t="shared" si="6"/>
        <v>4183872</v>
      </c>
      <c r="BM31" s="29"/>
      <c r="BN31" s="29"/>
      <c r="BO31" s="29"/>
      <c r="BP31" s="29">
        <f t="shared" si="5"/>
        <v>330778724.63999993</v>
      </c>
      <c r="BQ31" s="29"/>
      <c r="BR31" s="29"/>
      <c r="BS31" s="29"/>
      <c r="BT31" s="29">
        <f t="shared" si="7"/>
        <v>637137951.61180305</v>
      </c>
      <c r="BU31" s="29"/>
      <c r="BV31" s="29"/>
      <c r="BW31" s="29"/>
    </row>
    <row r="32" spans="2:75">
      <c r="B32" s="8" t="s">
        <v>9</v>
      </c>
      <c r="C32" s="8"/>
      <c r="D32" s="8"/>
      <c r="E32" s="8"/>
      <c r="F32" s="8"/>
      <c r="G32" s="7" t="s">
        <v>6</v>
      </c>
      <c r="H32" s="7"/>
      <c r="I32" s="7"/>
      <c r="J32" s="9" t="s">
        <v>7</v>
      </c>
      <c r="K32" s="9"/>
      <c r="AG32" s="28">
        <v>29</v>
      </c>
      <c r="AH32" s="28"/>
      <c r="AI32" s="28"/>
      <c r="AJ32" s="29">
        <f t="shared" si="0"/>
        <v>358300800</v>
      </c>
      <c r="AK32" s="29"/>
      <c r="AL32" s="29"/>
      <c r="AM32" s="29"/>
      <c r="AN32" s="29">
        <f t="shared" si="1"/>
        <v>353052774.59016377</v>
      </c>
      <c r="AO32" s="29"/>
      <c r="AP32" s="29"/>
      <c r="AQ32" s="29"/>
      <c r="AR32" s="29">
        <v>0</v>
      </c>
      <c r="AS32" s="29"/>
      <c r="AT32" s="29"/>
      <c r="AU32" s="29"/>
      <c r="AV32" s="29">
        <v>0</v>
      </c>
      <c r="AW32" s="29"/>
      <c r="AX32" s="29"/>
      <c r="AY32" s="29"/>
      <c r="AZ32" s="29">
        <f t="shared" si="2"/>
        <v>711353574.59016371</v>
      </c>
      <c r="BA32" s="29"/>
      <c r="BB32" s="29"/>
      <c r="BC32" s="29"/>
      <c r="BD32" s="29">
        <f t="shared" si="3"/>
        <v>136440944.63999993</v>
      </c>
      <c r="BE32" s="29"/>
      <c r="BF32" s="29"/>
      <c r="BG32" s="29"/>
      <c r="BH32" s="29">
        <f t="shared" si="4"/>
        <v>176526387.29508194</v>
      </c>
      <c r="BI32" s="29"/>
      <c r="BJ32" s="29"/>
      <c r="BK32" s="29"/>
      <c r="BL32" s="29">
        <f t="shared" si="6"/>
        <v>4333296</v>
      </c>
      <c r="BM32" s="29"/>
      <c r="BN32" s="29"/>
      <c r="BO32" s="29"/>
      <c r="BP32" s="29">
        <f t="shared" si="5"/>
        <v>342592250.51999992</v>
      </c>
      <c r="BQ32" s="29"/>
      <c r="BR32" s="29"/>
      <c r="BS32" s="29"/>
      <c r="BT32" s="29">
        <f t="shared" si="7"/>
        <v>659892878.4550817</v>
      </c>
      <c r="BU32" s="29"/>
      <c r="BV32" s="29"/>
      <c r="BW32" s="29"/>
    </row>
    <row r="33" spans="2:75">
      <c r="B33" s="8" t="s">
        <v>24</v>
      </c>
      <c r="C33" s="8"/>
      <c r="D33" s="8"/>
      <c r="E33" s="8"/>
      <c r="F33" s="8"/>
      <c r="G33" s="7">
        <v>150</v>
      </c>
      <c r="H33" s="7"/>
      <c r="I33" s="7"/>
      <c r="J33" s="9" t="s">
        <v>25</v>
      </c>
      <c r="K33" s="9"/>
      <c r="AG33" s="28">
        <v>30</v>
      </c>
      <c r="AH33" s="28"/>
      <c r="AI33" s="28"/>
      <c r="AJ33" s="29">
        <f t="shared" si="0"/>
        <v>370656000</v>
      </c>
      <c r="AK33" s="29"/>
      <c r="AL33" s="29"/>
      <c r="AM33" s="29"/>
      <c r="AN33" s="29">
        <f t="shared" si="1"/>
        <v>365227008.19672114</v>
      </c>
      <c r="AO33" s="29"/>
      <c r="AP33" s="29"/>
      <c r="AQ33" s="29"/>
      <c r="AR33" s="29">
        <v>0</v>
      </c>
      <c r="AS33" s="29"/>
      <c r="AT33" s="29"/>
      <c r="AU33" s="29"/>
      <c r="AV33" s="29">
        <v>0</v>
      </c>
      <c r="AW33" s="29"/>
      <c r="AX33" s="29"/>
      <c r="AY33" s="29"/>
      <c r="AZ33" s="29">
        <f t="shared" si="2"/>
        <v>735883008.19672108</v>
      </c>
      <c r="BA33" s="29"/>
      <c r="BB33" s="29"/>
      <c r="BC33" s="29"/>
      <c r="BD33" s="29">
        <f t="shared" si="3"/>
        <v>141145804.79999992</v>
      </c>
      <c r="BE33" s="29"/>
      <c r="BF33" s="29"/>
      <c r="BG33" s="29"/>
      <c r="BH33" s="29">
        <f t="shared" si="4"/>
        <v>182613504.09836063</v>
      </c>
      <c r="BI33" s="29"/>
      <c r="BJ33" s="29"/>
      <c r="BK33" s="29"/>
      <c r="BL33" s="29">
        <f t="shared" si="6"/>
        <v>4482720</v>
      </c>
      <c r="BM33" s="29"/>
      <c r="BN33" s="29"/>
      <c r="BO33" s="29"/>
      <c r="BP33" s="29">
        <f t="shared" si="5"/>
        <v>354405776.39999992</v>
      </c>
      <c r="BQ33" s="29"/>
      <c r="BR33" s="29"/>
      <c r="BS33" s="29"/>
      <c r="BT33" s="29">
        <f t="shared" si="7"/>
        <v>682647805.29836047</v>
      </c>
      <c r="BU33" s="29"/>
      <c r="BV33" s="29"/>
      <c r="BW33" s="29"/>
    </row>
    <row r="34" spans="2:75">
      <c r="B34" s="8" t="s">
        <v>26</v>
      </c>
      <c r="C34" s="8"/>
      <c r="D34" s="8"/>
      <c r="E34" s="8"/>
      <c r="F34" s="8"/>
      <c r="G34" s="7">
        <f>G33*$G$3*$G$4/100/1000</f>
        <v>1200</v>
      </c>
      <c r="H34" s="7"/>
      <c r="I34" s="7"/>
      <c r="J34" s="9" t="s">
        <v>27</v>
      </c>
      <c r="K34" s="9"/>
      <c r="AG34" s="28">
        <v>31</v>
      </c>
      <c r="AH34" s="28"/>
      <c r="AI34" s="28"/>
      <c r="AJ34" s="29">
        <f t="shared" si="0"/>
        <v>383011200</v>
      </c>
      <c r="AK34" s="29"/>
      <c r="AL34" s="29"/>
      <c r="AM34" s="29"/>
      <c r="AN34" s="29">
        <f t="shared" si="1"/>
        <v>377401241.80327851</v>
      </c>
      <c r="AO34" s="29"/>
      <c r="AP34" s="29"/>
      <c r="AQ34" s="29"/>
      <c r="AR34" s="29">
        <v>0</v>
      </c>
      <c r="AS34" s="29"/>
      <c r="AT34" s="29"/>
      <c r="AU34" s="29"/>
      <c r="AV34" s="29">
        <v>0</v>
      </c>
      <c r="AW34" s="29"/>
      <c r="AX34" s="29"/>
      <c r="AY34" s="29"/>
      <c r="AZ34" s="29">
        <f t="shared" si="2"/>
        <v>760412441.80327845</v>
      </c>
      <c r="BA34" s="29"/>
      <c r="BB34" s="29"/>
      <c r="BC34" s="29"/>
      <c r="BD34" s="29">
        <f t="shared" si="3"/>
        <v>145850664.95999992</v>
      </c>
      <c r="BE34" s="29"/>
      <c r="BF34" s="29"/>
      <c r="BG34" s="29"/>
      <c r="BH34" s="29">
        <f t="shared" si="4"/>
        <v>188700620.90163931</v>
      </c>
      <c r="BI34" s="29"/>
      <c r="BJ34" s="29"/>
      <c r="BK34" s="29"/>
      <c r="BL34" s="29">
        <f t="shared" si="6"/>
        <v>4632144</v>
      </c>
      <c r="BM34" s="29"/>
      <c r="BN34" s="29"/>
      <c r="BO34" s="29"/>
      <c r="BP34" s="29">
        <f t="shared" si="5"/>
        <v>366219302.27999991</v>
      </c>
      <c r="BQ34" s="29"/>
      <c r="BR34" s="29"/>
      <c r="BS34" s="29"/>
      <c r="BT34" s="29">
        <f t="shared" si="7"/>
        <v>705402732.14163923</v>
      </c>
      <c r="BU34" s="29"/>
      <c r="BV34" s="29"/>
      <c r="BW34" s="29"/>
    </row>
    <row r="35" spans="2:75">
      <c r="B35"/>
      <c r="C35"/>
      <c r="D35"/>
      <c r="E35"/>
      <c r="F35"/>
      <c r="G35"/>
      <c r="H35"/>
      <c r="I35"/>
      <c r="J35"/>
      <c r="K35"/>
      <c r="AG35" s="28">
        <v>32</v>
      </c>
      <c r="AH35" s="28"/>
      <c r="AI35" s="28"/>
      <c r="AJ35" s="29">
        <f t="shared" si="0"/>
        <v>395366400</v>
      </c>
      <c r="AK35" s="29"/>
      <c r="AL35" s="29"/>
      <c r="AM35" s="29"/>
      <c r="AN35" s="29">
        <f t="shared" si="1"/>
        <v>389575475.40983588</v>
      </c>
      <c r="AO35" s="29"/>
      <c r="AP35" s="29"/>
      <c r="AQ35" s="29"/>
      <c r="AR35" s="29">
        <v>0</v>
      </c>
      <c r="AS35" s="29"/>
      <c r="AT35" s="29"/>
      <c r="AU35" s="29"/>
      <c r="AV35" s="29">
        <v>0</v>
      </c>
      <c r="AW35" s="29"/>
      <c r="AX35" s="29"/>
      <c r="AY35" s="29"/>
      <c r="AZ35" s="29">
        <f t="shared" si="2"/>
        <v>784941875.40983582</v>
      </c>
      <c r="BA35" s="29"/>
      <c r="BB35" s="29"/>
      <c r="BC35" s="29"/>
      <c r="BD35" s="29">
        <f t="shared" si="3"/>
        <v>150555525.11999992</v>
      </c>
      <c r="BE35" s="29"/>
      <c r="BF35" s="29"/>
      <c r="BG35" s="29"/>
      <c r="BH35" s="29">
        <f t="shared" si="4"/>
        <v>194787737.704918</v>
      </c>
      <c r="BI35" s="29"/>
      <c r="BJ35" s="29"/>
      <c r="BK35" s="29"/>
      <c r="BL35" s="29">
        <f t="shared" si="6"/>
        <v>4781568</v>
      </c>
      <c r="BM35" s="29"/>
      <c r="BN35" s="29"/>
      <c r="BO35" s="29"/>
      <c r="BP35" s="29">
        <f t="shared" si="5"/>
        <v>378032828.15999991</v>
      </c>
      <c r="BQ35" s="29"/>
      <c r="BR35" s="29"/>
      <c r="BS35" s="29"/>
      <c r="BT35" s="29">
        <f t="shared" si="7"/>
        <v>728157658.98491788</v>
      </c>
      <c r="BU35" s="29"/>
      <c r="BV35" s="29"/>
      <c r="BW35" s="29"/>
    </row>
    <row r="36" spans="2:75">
      <c r="B36" t="s">
        <v>35</v>
      </c>
      <c r="C36"/>
      <c r="D36"/>
      <c r="E36"/>
      <c r="F36"/>
      <c r="G36"/>
      <c r="H36"/>
      <c r="I36"/>
      <c r="J36"/>
      <c r="K36"/>
      <c r="M36" t="s">
        <v>37</v>
      </c>
      <c r="N36"/>
      <c r="O36"/>
      <c r="P36"/>
      <c r="Q36"/>
      <c r="R36"/>
      <c r="S36"/>
      <c r="T36"/>
      <c r="U36"/>
      <c r="V36"/>
      <c r="AG36" s="28">
        <v>33</v>
      </c>
      <c r="AH36" s="28"/>
      <c r="AI36" s="28"/>
      <c r="AJ36" s="29">
        <f t="shared" si="0"/>
        <v>407721600</v>
      </c>
      <c r="AK36" s="29"/>
      <c r="AL36" s="29"/>
      <c r="AM36" s="29"/>
      <c r="AN36" s="29">
        <f t="shared" si="1"/>
        <v>401749709.01639324</v>
      </c>
      <c r="AO36" s="29"/>
      <c r="AP36" s="29"/>
      <c r="AQ36" s="29"/>
      <c r="AR36" s="29">
        <v>0</v>
      </c>
      <c r="AS36" s="29"/>
      <c r="AT36" s="29"/>
      <c r="AU36" s="29"/>
      <c r="AV36" s="29">
        <v>0</v>
      </c>
      <c r="AW36" s="29"/>
      <c r="AX36" s="29"/>
      <c r="AY36" s="29"/>
      <c r="AZ36" s="29">
        <f t="shared" si="2"/>
        <v>809471309.01639318</v>
      </c>
      <c r="BA36" s="29"/>
      <c r="BB36" s="29"/>
      <c r="BC36" s="29"/>
      <c r="BD36" s="29">
        <f t="shared" si="3"/>
        <v>155260385.27999991</v>
      </c>
      <c r="BE36" s="29"/>
      <c r="BF36" s="29"/>
      <c r="BG36" s="29"/>
      <c r="BH36" s="29">
        <f t="shared" si="4"/>
        <v>200874854.50819668</v>
      </c>
      <c r="BI36" s="29"/>
      <c r="BJ36" s="29"/>
      <c r="BK36" s="29"/>
      <c r="BL36" s="29">
        <f t="shared" si="6"/>
        <v>4930992</v>
      </c>
      <c r="BM36" s="29"/>
      <c r="BN36" s="29"/>
      <c r="BO36" s="29"/>
      <c r="BP36" s="29">
        <f t="shared" si="5"/>
        <v>389846354.0399999</v>
      </c>
      <c r="BQ36" s="29"/>
      <c r="BR36" s="29"/>
      <c r="BS36" s="29"/>
      <c r="BT36" s="29">
        <f t="shared" si="7"/>
        <v>750912585.82819653</v>
      </c>
      <c r="BU36" s="29"/>
      <c r="BV36" s="29"/>
      <c r="BW36" s="29"/>
    </row>
    <row r="37" spans="2:75">
      <c r="B37" s="8" t="s">
        <v>30</v>
      </c>
      <c r="C37" s="8"/>
      <c r="D37" s="8"/>
      <c r="E37" s="8"/>
      <c r="F37" s="8"/>
      <c r="G37" s="7">
        <v>50</v>
      </c>
      <c r="H37" s="7"/>
      <c r="I37" s="7"/>
      <c r="J37" s="9" t="s">
        <v>31</v>
      </c>
      <c r="K37" s="9"/>
      <c r="M37" s="8" t="s">
        <v>30</v>
      </c>
      <c r="N37" s="8"/>
      <c r="O37" s="8"/>
      <c r="P37" s="8"/>
      <c r="Q37" s="8"/>
      <c r="R37" s="7">
        <v>45</v>
      </c>
      <c r="S37" s="7"/>
      <c r="T37" s="7"/>
      <c r="U37" s="9" t="s">
        <v>31</v>
      </c>
      <c r="V37" s="9"/>
      <c r="AG37" s="28">
        <v>34</v>
      </c>
      <c r="AH37" s="28"/>
      <c r="AI37" s="28"/>
      <c r="AJ37" s="29">
        <f t="shared" ref="AJ37:AJ63" si="8">$G$8*12*$G$49+AJ36</f>
        <v>420076800</v>
      </c>
      <c r="AK37" s="29"/>
      <c r="AL37" s="29"/>
      <c r="AM37" s="29"/>
      <c r="AN37" s="29">
        <f t="shared" ref="AN37:AN63" si="9">$G$22*$G$9+AN36</f>
        <v>413923942.62295061</v>
      </c>
      <c r="AO37" s="29"/>
      <c r="AP37" s="29"/>
      <c r="AQ37" s="29"/>
      <c r="AR37" s="29">
        <v>0</v>
      </c>
      <c r="AS37" s="29"/>
      <c r="AT37" s="29"/>
      <c r="AU37" s="29"/>
      <c r="AV37" s="29">
        <v>0</v>
      </c>
      <c r="AW37" s="29"/>
      <c r="AX37" s="29"/>
      <c r="AY37" s="29"/>
      <c r="AZ37" s="29">
        <f t="shared" si="2"/>
        <v>834000742.62295055</v>
      </c>
      <c r="BA37" s="29"/>
      <c r="BB37" s="29"/>
      <c r="BC37" s="29"/>
      <c r="BD37" s="29">
        <f t="shared" ref="BD37:BD63" si="10">$G$8*12*$R$49+BD36</f>
        <v>159965245.43999991</v>
      </c>
      <c r="BE37" s="29"/>
      <c r="BF37" s="29"/>
      <c r="BG37" s="29"/>
      <c r="BH37" s="29">
        <f t="shared" ref="BH37:BH63" si="11">$G$26*$G$9+BH36</f>
        <v>206961971.31147537</v>
      </c>
      <c r="BI37" s="29"/>
      <c r="BJ37" s="29"/>
      <c r="BK37" s="29"/>
      <c r="BL37" s="29">
        <f t="shared" si="6"/>
        <v>5080416</v>
      </c>
      <c r="BM37" s="29"/>
      <c r="BN37" s="29"/>
      <c r="BO37" s="29"/>
      <c r="BP37" s="29">
        <f t="shared" ref="BP37:BP63" si="12">$R$9*$G$27+BP36</f>
        <v>401659879.9199999</v>
      </c>
      <c r="BQ37" s="29"/>
      <c r="BR37" s="29"/>
      <c r="BS37" s="29"/>
      <c r="BT37" s="29">
        <f t="shared" si="7"/>
        <v>773667512.67147517</v>
      </c>
      <c r="BU37" s="29"/>
      <c r="BV37" s="29"/>
      <c r="BW37" s="29"/>
    </row>
    <row r="38" spans="2:75">
      <c r="B38" s="8" t="s">
        <v>32</v>
      </c>
      <c r="C38" s="8"/>
      <c r="D38" s="8"/>
      <c r="E38" s="8"/>
      <c r="F38" s="8"/>
      <c r="G38" s="7">
        <v>17.2</v>
      </c>
      <c r="H38" s="7"/>
      <c r="I38" s="7"/>
      <c r="J38" s="9" t="s">
        <v>31</v>
      </c>
      <c r="K38" s="9"/>
      <c r="M38" s="8" t="s">
        <v>38</v>
      </c>
      <c r="N38" s="8"/>
      <c r="O38" s="8"/>
      <c r="P38" s="8"/>
      <c r="Q38" s="8"/>
      <c r="R38" s="7">
        <v>37.6</v>
      </c>
      <c r="S38" s="7"/>
      <c r="T38" s="7"/>
      <c r="U38" s="9" t="s">
        <v>31</v>
      </c>
      <c r="V38" s="9"/>
      <c r="AG38" s="28">
        <v>35</v>
      </c>
      <c r="AH38" s="28"/>
      <c r="AI38" s="28"/>
      <c r="AJ38" s="29">
        <f t="shared" si="8"/>
        <v>432432000</v>
      </c>
      <c r="AK38" s="29"/>
      <c r="AL38" s="29"/>
      <c r="AM38" s="29"/>
      <c r="AN38" s="29">
        <f t="shared" si="9"/>
        <v>426098176.22950798</v>
      </c>
      <c r="AO38" s="29"/>
      <c r="AP38" s="29"/>
      <c r="AQ38" s="29"/>
      <c r="AR38" s="29">
        <v>0</v>
      </c>
      <c r="AS38" s="29"/>
      <c r="AT38" s="29"/>
      <c r="AU38" s="29"/>
      <c r="AV38" s="29">
        <v>0</v>
      </c>
      <c r="AW38" s="29"/>
      <c r="AX38" s="29"/>
      <c r="AY38" s="29"/>
      <c r="AZ38" s="29">
        <f t="shared" si="2"/>
        <v>858530176.22950792</v>
      </c>
      <c r="BA38" s="29"/>
      <c r="BB38" s="29"/>
      <c r="BC38" s="29"/>
      <c r="BD38" s="29">
        <f t="shared" si="10"/>
        <v>164670105.5999999</v>
      </c>
      <c r="BE38" s="29"/>
      <c r="BF38" s="29"/>
      <c r="BG38" s="29"/>
      <c r="BH38" s="29">
        <f t="shared" si="11"/>
        <v>213049088.11475405</v>
      </c>
      <c r="BI38" s="29"/>
      <c r="BJ38" s="29"/>
      <c r="BK38" s="29"/>
      <c r="BL38" s="29">
        <f t="shared" si="6"/>
        <v>5229840</v>
      </c>
      <c r="BM38" s="29"/>
      <c r="BN38" s="29"/>
      <c r="BO38" s="29"/>
      <c r="BP38" s="29">
        <f t="shared" si="12"/>
        <v>413473405.79999989</v>
      </c>
      <c r="BQ38" s="29"/>
      <c r="BR38" s="29"/>
      <c r="BS38" s="29"/>
      <c r="BT38" s="29">
        <f t="shared" si="7"/>
        <v>796422439.51475382</v>
      </c>
      <c r="BU38" s="29"/>
      <c r="BV38" s="29"/>
      <c r="BW38" s="29"/>
    </row>
    <row r="39" spans="2:75">
      <c r="B39" s="8" t="s">
        <v>33</v>
      </c>
      <c r="C39" s="8"/>
      <c r="D39" s="8"/>
      <c r="E39" s="8"/>
      <c r="F39" s="8"/>
      <c r="G39" s="7">
        <f>G34/G37</f>
        <v>24</v>
      </c>
      <c r="H39" s="7"/>
      <c r="I39" s="7"/>
      <c r="J39" s="9" t="s">
        <v>34</v>
      </c>
      <c r="K39" s="9"/>
      <c r="M39" s="8" t="s">
        <v>33</v>
      </c>
      <c r="N39" s="8"/>
      <c r="O39" s="8"/>
      <c r="P39" s="8"/>
      <c r="Q39" s="8"/>
      <c r="R39" s="7">
        <f>G34/R37</f>
        <v>26.666666666666668</v>
      </c>
      <c r="S39" s="7"/>
      <c r="T39" s="7"/>
      <c r="U39" s="9" t="s">
        <v>34</v>
      </c>
      <c r="V39" s="9"/>
      <c r="AG39" s="28">
        <v>36</v>
      </c>
      <c r="AH39" s="28"/>
      <c r="AI39" s="28"/>
      <c r="AJ39" s="29">
        <f t="shared" si="8"/>
        <v>444787200</v>
      </c>
      <c r="AK39" s="29"/>
      <c r="AL39" s="29"/>
      <c r="AM39" s="29"/>
      <c r="AN39" s="29">
        <f t="shared" si="9"/>
        <v>438272409.83606535</v>
      </c>
      <c r="AO39" s="29"/>
      <c r="AP39" s="29"/>
      <c r="AQ39" s="29"/>
      <c r="AR39" s="29">
        <v>0</v>
      </c>
      <c r="AS39" s="29"/>
      <c r="AT39" s="29"/>
      <c r="AU39" s="29"/>
      <c r="AV39" s="29">
        <v>0</v>
      </c>
      <c r="AW39" s="29"/>
      <c r="AX39" s="29"/>
      <c r="AY39" s="29"/>
      <c r="AZ39" s="29">
        <f t="shared" si="2"/>
        <v>883059609.83606529</v>
      </c>
      <c r="BA39" s="29"/>
      <c r="BB39" s="29"/>
      <c r="BC39" s="29"/>
      <c r="BD39" s="29">
        <f t="shared" si="10"/>
        <v>169374965.7599999</v>
      </c>
      <c r="BE39" s="29"/>
      <c r="BF39" s="29"/>
      <c r="BG39" s="29"/>
      <c r="BH39" s="29">
        <f t="shared" si="11"/>
        <v>219136204.91803274</v>
      </c>
      <c r="BI39" s="29"/>
      <c r="BJ39" s="29"/>
      <c r="BK39" s="29"/>
      <c r="BL39" s="29">
        <f t="shared" si="6"/>
        <v>5379264</v>
      </c>
      <c r="BM39" s="29"/>
      <c r="BN39" s="29"/>
      <c r="BO39" s="29"/>
      <c r="BP39" s="29">
        <f t="shared" si="12"/>
        <v>425286931.67999989</v>
      </c>
      <c r="BQ39" s="29"/>
      <c r="BR39" s="29"/>
      <c r="BS39" s="29"/>
      <c r="BT39" s="29">
        <f t="shared" si="7"/>
        <v>819177366.35803246</v>
      </c>
      <c r="BU39" s="29"/>
      <c r="BV39" s="29"/>
      <c r="BW39" s="29"/>
    </row>
    <row r="40" spans="2:75">
      <c r="B40" s="8" t="s">
        <v>36</v>
      </c>
      <c r="C40" s="8"/>
      <c r="D40" s="8"/>
      <c r="E40" s="8"/>
      <c r="F40" s="8"/>
      <c r="G40" s="7">
        <f>G38*G39</f>
        <v>412.79999999999995</v>
      </c>
      <c r="H40" s="7"/>
      <c r="I40" s="7"/>
      <c r="J40" s="9" t="s">
        <v>27</v>
      </c>
      <c r="K40" s="9"/>
      <c r="M40" s="8" t="s">
        <v>39</v>
      </c>
      <c r="N40" s="8"/>
      <c r="O40" s="8"/>
      <c r="P40" s="8"/>
      <c r="Q40" s="8"/>
      <c r="R40" s="7">
        <f>R38*R39</f>
        <v>1002.6666666666667</v>
      </c>
      <c r="S40" s="7"/>
      <c r="T40" s="7"/>
      <c r="U40" s="9" t="s">
        <v>27</v>
      </c>
      <c r="V40" s="9"/>
      <c r="AG40" s="28">
        <v>37</v>
      </c>
      <c r="AH40" s="28"/>
      <c r="AI40" s="28"/>
      <c r="AJ40" s="29">
        <f t="shared" si="8"/>
        <v>457142400</v>
      </c>
      <c r="AK40" s="29"/>
      <c r="AL40" s="29"/>
      <c r="AM40" s="29"/>
      <c r="AN40" s="29">
        <f t="shared" si="9"/>
        <v>450446643.44262272</v>
      </c>
      <c r="AO40" s="29"/>
      <c r="AP40" s="29"/>
      <c r="AQ40" s="29"/>
      <c r="AR40" s="29">
        <v>0</v>
      </c>
      <c r="AS40" s="29"/>
      <c r="AT40" s="29"/>
      <c r="AU40" s="29"/>
      <c r="AV40" s="29">
        <v>0</v>
      </c>
      <c r="AW40" s="29"/>
      <c r="AX40" s="29"/>
      <c r="AY40" s="29"/>
      <c r="AZ40" s="29">
        <f t="shared" si="2"/>
        <v>907589043.44262266</v>
      </c>
      <c r="BA40" s="29"/>
      <c r="BB40" s="29"/>
      <c r="BC40" s="29"/>
      <c r="BD40" s="29">
        <f t="shared" si="10"/>
        <v>174079825.9199999</v>
      </c>
      <c r="BE40" s="29"/>
      <c r="BF40" s="29"/>
      <c r="BG40" s="29"/>
      <c r="BH40" s="29">
        <f t="shared" si="11"/>
        <v>225223321.72131142</v>
      </c>
      <c r="BI40" s="29"/>
      <c r="BJ40" s="29"/>
      <c r="BK40" s="29"/>
      <c r="BL40" s="29">
        <f t="shared" si="6"/>
        <v>5528688</v>
      </c>
      <c r="BM40" s="29"/>
      <c r="BN40" s="29"/>
      <c r="BO40" s="29"/>
      <c r="BP40" s="29">
        <f t="shared" si="12"/>
        <v>437100457.55999988</v>
      </c>
      <c r="BQ40" s="29"/>
      <c r="BR40" s="29"/>
      <c r="BS40" s="29"/>
      <c r="BT40" s="29">
        <f t="shared" si="7"/>
        <v>841932293.20131111</v>
      </c>
      <c r="BU40" s="29"/>
      <c r="BV40" s="29"/>
      <c r="BW40" s="29"/>
    </row>
    <row r="41" spans="2:75">
      <c r="B41" s="8" t="s">
        <v>43</v>
      </c>
      <c r="C41" s="8"/>
      <c r="D41" s="8"/>
      <c r="E41" s="8"/>
      <c r="F41" s="8"/>
      <c r="G41" s="21">
        <v>0.9</v>
      </c>
      <c r="H41" s="21"/>
      <c r="I41" s="21"/>
      <c r="J41" s="9" t="s">
        <v>7</v>
      </c>
      <c r="K41" s="9"/>
      <c r="M41" s="8" t="s">
        <v>43</v>
      </c>
      <c r="N41" s="8"/>
      <c r="O41" s="8"/>
      <c r="P41" s="8"/>
      <c r="Q41" s="8"/>
      <c r="R41" s="21">
        <v>0.9</v>
      </c>
      <c r="S41" s="21"/>
      <c r="T41" s="21"/>
      <c r="U41" s="9" t="s">
        <v>7</v>
      </c>
      <c r="V41" s="9"/>
      <c r="AG41" s="28">
        <v>38</v>
      </c>
      <c r="AH41" s="28"/>
      <c r="AI41" s="28"/>
      <c r="AJ41" s="29">
        <f t="shared" si="8"/>
        <v>469497600</v>
      </c>
      <c r="AK41" s="29"/>
      <c r="AL41" s="29"/>
      <c r="AM41" s="29"/>
      <c r="AN41" s="29">
        <f t="shared" si="9"/>
        <v>462620877.04918009</v>
      </c>
      <c r="AO41" s="29"/>
      <c r="AP41" s="29"/>
      <c r="AQ41" s="29"/>
      <c r="AR41" s="29">
        <v>0</v>
      </c>
      <c r="AS41" s="29"/>
      <c r="AT41" s="29"/>
      <c r="AU41" s="29"/>
      <c r="AV41" s="29">
        <v>0</v>
      </c>
      <c r="AW41" s="29"/>
      <c r="AX41" s="29"/>
      <c r="AY41" s="29"/>
      <c r="AZ41" s="29">
        <f t="shared" si="2"/>
        <v>932118477.04918003</v>
      </c>
      <c r="BA41" s="29"/>
      <c r="BB41" s="29"/>
      <c r="BC41" s="29"/>
      <c r="BD41" s="29">
        <f t="shared" si="10"/>
        <v>178784686.07999989</v>
      </c>
      <c r="BE41" s="29"/>
      <c r="BF41" s="29"/>
      <c r="BG41" s="29"/>
      <c r="BH41" s="29">
        <f t="shared" si="11"/>
        <v>231310438.5245901</v>
      </c>
      <c r="BI41" s="29"/>
      <c r="BJ41" s="29"/>
      <c r="BK41" s="29"/>
      <c r="BL41" s="29">
        <f t="shared" si="6"/>
        <v>5678112</v>
      </c>
      <c r="BM41" s="29"/>
      <c r="BN41" s="29"/>
      <c r="BO41" s="29"/>
      <c r="BP41" s="29">
        <f t="shared" si="12"/>
        <v>448913983.43999988</v>
      </c>
      <c r="BQ41" s="29"/>
      <c r="BR41" s="29"/>
      <c r="BS41" s="29"/>
      <c r="BT41" s="29">
        <f t="shared" si="7"/>
        <v>864687220.04458988</v>
      </c>
      <c r="BU41" s="29"/>
      <c r="BV41" s="29"/>
      <c r="BW41" s="29"/>
    </row>
    <row r="42" spans="2:75">
      <c r="B42" s="8" t="s">
        <v>44</v>
      </c>
      <c r="C42" s="8"/>
      <c r="D42" s="8"/>
      <c r="E42" s="8"/>
      <c r="F42" s="8"/>
      <c r="G42" s="21">
        <f>G40*G41</f>
        <v>371.52</v>
      </c>
      <c r="H42" s="21"/>
      <c r="I42" s="21"/>
      <c r="J42" s="9" t="s">
        <v>27</v>
      </c>
      <c r="K42" s="9"/>
      <c r="M42" s="22" t="s">
        <v>45</v>
      </c>
      <c r="N42" s="23"/>
      <c r="O42" s="23"/>
      <c r="P42" s="23"/>
      <c r="Q42" s="24"/>
      <c r="R42" s="21">
        <f>R40*R41</f>
        <v>902.40000000000009</v>
      </c>
      <c r="S42" s="21"/>
      <c r="T42" s="21"/>
      <c r="U42" s="9" t="s">
        <v>27</v>
      </c>
      <c r="V42" s="9"/>
      <c r="AG42" s="28">
        <v>39</v>
      </c>
      <c r="AH42" s="28"/>
      <c r="AI42" s="28"/>
      <c r="AJ42" s="29">
        <f t="shared" si="8"/>
        <v>481852800</v>
      </c>
      <c r="AK42" s="29"/>
      <c r="AL42" s="29"/>
      <c r="AM42" s="29"/>
      <c r="AN42" s="29">
        <f t="shared" si="9"/>
        <v>474795110.65573746</v>
      </c>
      <c r="AO42" s="29"/>
      <c r="AP42" s="29"/>
      <c r="AQ42" s="29"/>
      <c r="AR42" s="29">
        <v>0</v>
      </c>
      <c r="AS42" s="29"/>
      <c r="AT42" s="29"/>
      <c r="AU42" s="29"/>
      <c r="AV42" s="29">
        <v>0</v>
      </c>
      <c r="AW42" s="29"/>
      <c r="AX42" s="29"/>
      <c r="AY42" s="29"/>
      <c r="AZ42" s="29">
        <f t="shared" si="2"/>
        <v>956647910.6557374</v>
      </c>
      <c r="BA42" s="29"/>
      <c r="BB42" s="29"/>
      <c r="BC42" s="29"/>
      <c r="BD42" s="29">
        <f t="shared" si="10"/>
        <v>183489546.23999989</v>
      </c>
      <c r="BE42" s="29"/>
      <c r="BF42" s="29"/>
      <c r="BG42" s="29"/>
      <c r="BH42" s="29">
        <f t="shared" si="11"/>
        <v>237397555.32786879</v>
      </c>
      <c r="BI42" s="29"/>
      <c r="BJ42" s="29"/>
      <c r="BK42" s="29"/>
      <c r="BL42" s="29">
        <f t="shared" si="6"/>
        <v>5827536</v>
      </c>
      <c r="BM42" s="29"/>
      <c r="BN42" s="29"/>
      <c r="BO42" s="29"/>
      <c r="BP42" s="29">
        <f t="shared" si="12"/>
        <v>460727509.31999987</v>
      </c>
      <c r="BQ42" s="29"/>
      <c r="BR42" s="29"/>
      <c r="BS42" s="29"/>
      <c r="BT42" s="29">
        <f t="shared" si="7"/>
        <v>887442146.88786864</v>
      </c>
      <c r="BU42" s="29"/>
      <c r="BV42" s="29"/>
      <c r="BW42" s="29"/>
    </row>
    <row r="43" spans="2:75">
      <c r="B43" s="3"/>
      <c r="C43" s="3"/>
      <c r="D43" s="3"/>
      <c r="E43" s="3"/>
      <c r="F43" s="3"/>
      <c r="G43" s="5"/>
      <c r="H43" s="5"/>
      <c r="I43" s="5"/>
      <c r="J43" s="4"/>
      <c r="K43" s="4"/>
      <c r="M43" s="25"/>
      <c r="N43" s="26"/>
      <c r="O43" s="26"/>
      <c r="P43" s="26"/>
      <c r="Q43" s="27"/>
      <c r="R43" s="21">
        <f>R42*0.078</f>
        <v>70.387200000000007</v>
      </c>
      <c r="S43" s="21"/>
      <c r="T43" s="21"/>
      <c r="U43" s="9" t="s">
        <v>55</v>
      </c>
      <c r="V43" s="9"/>
      <c r="AG43" s="28">
        <v>40</v>
      </c>
      <c r="AH43" s="28"/>
      <c r="AI43" s="28"/>
      <c r="AJ43" s="29">
        <f t="shared" si="8"/>
        <v>494208000</v>
      </c>
      <c r="AK43" s="29"/>
      <c r="AL43" s="29"/>
      <c r="AM43" s="29"/>
      <c r="AN43" s="29">
        <f t="shared" si="9"/>
        <v>486969344.26229483</v>
      </c>
      <c r="AO43" s="29"/>
      <c r="AP43" s="29"/>
      <c r="AQ43" s="29"/>
      <c r="AR43" s="29">
        <v>0</v>
      </c>
      <c r="AS43" s="29"/>
      <c r="AT43" s="29"/>
      <c r="AU43" s="29"/>
      <c r="AV43" s="29">
        <v>0</v>
      </c>
      <c r="AW43" s="29"/>
      <c r="AX43" s="29"/>
      <c r="AY43" s="29"/>
      <c r="AZ43" s="29">
        <f t="shared" si="2"/>
        <v>981177344.26229477</v>
      </c>
      <c r="BA43" s="29"/>
      <c r="BB43" s="29"/>
      <c r="BC43" s="29"/>
      <c r="BD43" s="29">
        <f t="shared" si="10"/>
        <v>188194406.39999989</v>
      </c>
      <c r="BE43" s="29"/>
      <c r="BF43" s="29"/>
      <c r="BG43" s="29"/>
      <c r="BH43" s="29">
        <f t="shared" si="11"/>
        <v>243484672.13114747</v>
      </c>
      <c r="BI43" s="29"/>
      <c r="BJ43" s="29"/>
      <c r="BK43" s="29"/>
      <c r="BL43" s="29">
        <f t="shared" si="6"/>
        <v>5976960</v>
      </c>
      <c r="BM43" s="29"/>
      <c r="BN43" s="29"/>
      <c r="BO43" s="29"/>
      <c r="BP43" s="29">
        <f t="shared" si="12"/>
        <v>472541035.19999987</v>
      </c>
      <c r="BQ43" s="29"/>
      <c r="BR43" s="29"/>
      <c r="BS43" s="29"/>
      <c r="BT43" s="29">
        <f t="shared" si="7"/>
        <v>910197073.73114729</v>
      </c>
      <c r="BU43" s="29"/>
      <c r="BV43" s="29"/>
      <c r="BW43" s="29"/>
    </row>
    <row r="44" spans="2:75">
      <c r="B44" s="3"/>
      <c r="C44" s="3"/>
      <c r="D44" s="3"/>
      <c r="E44" s="3"/>
      <c r="F44" s="3"/>
      <c r="G44" s="5"/>
      <c r="H44" s="5"/>
      <c r="I44" s="5"/>
      <c r="J44" s="4"/>
      <c r="K44" s="4"/>
      <c r="M44" s="8" t="s">
        <v>56</v>
      </c>
      <c r="N44" s="8"/>
      <c r="O44" s="8"/>
      <c r="P44" s="8"/>
      <c r="Q44" s="8"/>
      <c r="R44" s="21">
        <f>R43*G15*20*0.4</f>
        <v>4504.7808000000005</v>
      </c>
      <c r="S44" s="21"/>
      <c r="T44" s="21"/>
      <c r="U44" s="9" t="s">
        <v>57</v>
      </c>
      <c r="V44" s="9"/>
      <c r="AG44" s="28">
        <v>41</v>
      </c>
      <c r="AH44" s="28"/>
      <c r="AI44" s="28"/>
      <c r="AJ44" s="29">
        <f t="shared" si="8"/>
        <v>506563200</v>
      </c>
      <c r="AK44" s="29"/>
      <c r="AL44" s="29"/>
      <c r="AM44" s="29"/>
      <c r="AN44" s="29">
        <f t="shared" si="9"/>
        <v>499143577.8688522</v>
      </c>
      <c r="AO44" s="29"/>
      <c r="AP44" s="29"/>
      <c r="AQ44" s="29"/>
      <c r="AR44" s="29">
        <v>0</v>
      </c>
      <c r="AS44" s="29"/>
      <c r="AT44" s="29"/>
      <c r="AU44" s="29"/>
      <c r="AV44" s="29">
        <v>0</v>
      </c>
      <c r="AW44" s="29"/>
      <c r="AX44" s="29"/>
      <c r="AY44" s="29"/>
      <c r="AZ44" s="29">
        <f t="shared" si="2"/>
        <v>1005706777.8688521</v>
      </c>
      <c r="BA44" s="29"/>
      <c r="BB44" s="29"/>
      <c r="BC44" s="29"/>
      <c r="BD44" s="29">
        <f t="shared" si="10"/>
        <v>192899266.55999988</v>
      </c>
      <c r="BE44" s="29"/>
      <c r="BF44" s="29"/>
      <c r="BG44" s="29"/>
      <c r="BH44" s="29">
        <f t="shared" si="11"/>
        <v>249571788.93442616</v>
      </c>
      <c r="BI44" s="29"/>
      <c r="BJ44" s="29"/>
      <c r="BK44" s="29"/>
      <c r="BL44" s="29">
        <f t="shared" si="6"/>
        <v>6126384</v>
      </c>
      <c r="BM44" s="29"/>
      <c r="BN44" s="29"/>
      <c r="BO44" s="29"/>
      <c r="BP44" s="29">
        <f t="shared" si="12"/>
        <v>484354561.07999986</v>
      </c>
      <c r="BQ44" s="29"/>
      <c r="BR44" s="29"/>
      <c r="BS44" s="29"/>
      <c r="BT44" s="29">
        <f t="shared" si="7"/>
        <v>932952000.57442594</v>
      </c>
      <c r="BU44" s="29"/>
      <c r="BV44" s="29"/>
      <c r="BW44" s="29"/>
    </row>
    <row r="45" spans="2:75">
      <c r="B45" s="3"/>
      <c r="C45" s="3"/>
      <c r="D45" s="3"/>
      <c r="E45" s="3"/>
      <c r="F45" s="3"/>
      <c r="G45" s="5"/>
      <c r="H45" s="5"/>
      <c r="I45" s="5"/>
      <c r="J45" s="4"/>
      <c r="K45" s="4"/>
      <c r="M45" s="6"/>
      <c r="N45" s="6"/>
      <c r="O45" s="6"/>
      <c r="P45" s="6"/>
      <c r="Q45" s="6"/>
      <c r="R45" s="5"/>
      <c r="S45" s="5"/>
      <c r="T45" s="5"/>
      <c r="U45" s="4"/>
      <c r="V45" s="4"/>
      <c r="AG45" s="28">
        <v>42</v>
      </c>
      <c r="AH45" s="28"/>
      <c r="AI45" s="28"/>
      <c r="AJ45" s="29">
        <f t="shared" si="8"/>
        <v>518918400</v>
      </c>
      <c r="AK45" s="29"/>
      <c r="AL45" s="29"/>
      <c r="AM45" s="29"/>
      <c r="AN45" s="29">
        <f t="shared" si="9"/>
        <v>511317811.47540957</v>
      </c>
      <c r="AO45" s="29"/>
      <c r="AP45" s="29"/>
      <c r="AQ45" s="29"/>
      <c r="AR45" s="29">
        <v>0</v>
      </c>
      <c r="AS45" s="29"/>
      <c r="AT45" s="29"/>
      <c r="AU45" s="29"/>
      <c r="AV45" s="29">
        <v>0</v>
      </c>
      <c r="AW45" s="29"/>
      <c r="AX45" s="29"/>
      <c r="AY45" s="29"/>
      <c r="AZ45" s="29">
        <f t="shared" si="2"/>
        <v>1030236211.4754095</v>
      </c>
      <c r="BA45" s="29"/>
      <c r="BB45" s="29"/>
      <c r="BC45" s="29"/>
      <c r="BD45" s="29">
        <f t="shared" si="10"/>
        <v>197604126.71999988</v>
      </c>
      <c r="BE45" s="29"/>
      <c r="BF45" s="29"/>
      <c r="BG45" s="29"/>
      <c r="BH45" s="29">
        <f t="shared" si="11"/>
        <v>255658905.73770484</v>
      </c>
      <c r="BI45" s="29"/>
      <c r="BJ45" s="29"/>
      <c r="BK45" s="29"/>
      <c r="BL45" s="29">
        <f t="shared" si="6"/>
        <v>6275808</v>
      </c>
      <c r="BM45" s="29"/>
      <c r="BN45" s="29"/>
      <c r="BO45" s="29"/>
      <c r="BP45" s="29">
        <f t="shared" si="12"/>
        <v>496168086.95999986</v>
      </c>
      <c r="BQ45" s="29"/>
      <c r="BR45" s="29"/>
      <c r="BS45" s="29"/>
      <c r="BT45" s="29">
        <f t="shared" si="7"/>
        <v>955706927.41770458</v>
      </c>
      <c r="BU45" s="29"/>
      <c r="BV45" s="29"/>
      <c r="BW45" s="29"/>
    </row>
    <row r="46" spans="2:75">
      <c r="AG46" s="28">
        <v>43</v>
      </c>
      <c r="AH46" s="28"/>
      <c r="AI46" s="28"/>
      <c r="AJ46" s="29">
        <f t="shared" si="8"/>
        <v>531273600</v>
      </c>
      <c r="AK46" s="29"/>
      <c r="AL46" s="29"/>
      <c r="AM46" s="29"/>
      <c r="AN46" s="29">
        <f t="shared" si="9"/>
        <v>523492045.08196694</v>
      </c>
      <c r="AO46" s="29"/>
      <c r="AP46" s="29"/>
      <c r="AQ46" s="29"/>
      <c r="AR46" s="29">
        <v>0</v>
      </c>
      <c r="AS46" s="29"/>
      <c r="AT46" s="29"/>
      <c r="AU46" s="29"/>
      <c r="AV46" s="29">
        <v>0</v>
      </c>
      <c r="AW46" s="29"/>
      <c r="AX46" s="29"/>
      <c r="AY46" s="29"/>
      <c r="AZ46" s="29">
        <f t="shared" si="2"/>
        <v>1054765645.0819669</v>
      </c>
      <c r="BA46" s="29"/>
      <c r="BB46" s="29"/>
      <c r="BC46" s="29"/>
      <c r="BD46" s="29">
        <f t="shared" si="10"/>
        <v>202308986.87999988</v>
      </c>
      <c r="BE46" s="29"/>
      <c r="BF46" s="29"/>
      <c r="BG46" s="29"/>
      <c r="BH46" s="29">
        <f t="shared" si="11"/>
        <v>261746022.54098353</v>
      </c>
      <c r="BI46" s="29"/>
      <c r="BJ46" s="29"/>
      <c r="BK46" s="29"/>
      <c r="BL46" s="29">
        <f t="shared" si="6"/>
        <v>6425232</v>
      </c>
      <c r="BM46" s="29"/>
      <c r="BN46" s="29"/>
      <c r="BO46" s="29"/>
      <c r="BP46" s="29">
        <f t="shared" si="12"/>
        <v>507981612.83999985</v>
      </c>
      <c r="BQ46" s="29"/>
      <c r="BR46" s="29"/>
      <c r="BS46" s="29"/>
      <c r="BT46" s="29">
        <f t="shared" si="7"/>
        <v>978461854.26098323</v>
      </c>
      <c r="BU46" s="29"/>
      <c r="BV46" s="29"/>
      <c r="BW46" s="29"/>
    </row>
    <row r="47" spans="2:75">
      <c r="B47" t="s">
        <v>35</v>
      </c>
      <c r="C47"/>
      <c r="D47"/>
      <c r="E47"/>
      <c r="F47"/>
      <c r="G47"/>
      <c r="H47"/>
      <c r="I47"/>
      <c r="J47"/>
      <c r="K47"/>
      <c r="M47" t="s">
        <v>37</v>
      </c>
      <c r="N47"/>
      <c r="O47"/>
      <c r="P47"/>
      <c r="Q47"/>
      <c r="R47"/>
      <c r="S47"/>
      <c r="T47"/>
      <c r="U47"/>
      <c r="V47"/>
      <c r="AG47" s="28">
        <v>44</v>
      </c>
      <c r="AH47" s="28"/>
      <c r="AI47" s="28"/>
      <c r="AJ47" s="29">
        <f t="shared" si="8"/>
        <v>543628800</v>
      </c>
      <c r="AK47" s="29"/>
      <c r="AL47" s="29"/>
      <c r="AM47" s="29"/>
      <c r="AN47" s="29">
        <f t="shared" si="9"/>
        <v>535666278.68852431</v>
      </c>
      <c r="AO47" s="29"/>
      <c r="AP47" s="29"/>
      <c r="AQ47" s="29"/>
      <c r="AR47" s="29">
        <v>0</v>
      </c>
      <c r="AS47" s="29"/>
      <c r="AT47" s="29"/>
      <c r="AU47" s="29"/>
      <c r="AV47" s="29">
        <v>0</v>
      </c>
      <c r="AW47" s="29"/>
      <c r="AX47" s="29"/>
      <c r="AY47" s="29"/>
      <c r="AZ47" s="29">
        <f t="shared" si="2"/>
        <v>1079295078.6885242</v>
      </c>
      <c r="BA47" s="29"/>
      <c r="BB47" s="29"/>
      <c r="BC47" s="29"/>
      <c r="BD47" s="29">
        <f t="shared" si="10"/>
        <v>207013847.03999987</v>
      </c>
      <c r="BE47" s="29"/>
      <c r="BF47" s="29"/>
      <c r="BG47" s="29"/>
      <c r="BH47" s="29">
        <f t="shared" si="11"/>
        <v>267833139.34426221</v>
      </c>
      <c r="BI47" s="29"/>
      <c r="BJ47" s="29"/>
      <c r="BK47" s="29"/>
      <c r="BL47" s="29">
        <f t="shared" si="6"/>
        <v>6574656</v>
      </c>
      <c r="BM47" s="29"/>
      <c r="BN47" s="29"/>
      <c r="BO47" s="29"/>
      <c r="BP47" s="29">
        <f t="shared" si="12"/>
        <v>519795138.71999985</v>
      </c>
      <c r="BQ47" s="29"/>
      <c r="BR47" s="29"/>
      <c r="BS47" s="29"/>
      <c r="BT47" s="29">
        <f t="shared" si="7"/>
        <v>1001216781.1042619</v>
      </c>
      <c r="BU47" s="29"/>
      <c r="BV47" s="29"/>
      <c r="BW47" s="29"/>
    </row>
    <row r="48" spans="2:75">
      <c r="B48" s="8" t="s">
        <v>40</v>
      </c>
      <c r="C48" s="8"/>
      <c r="D48" s="8"/>
      <c r="E48" s="8"/>
      <c r="F48" s="8"/>
      <c r="G48" s="7">
        <v>60</v>
      </c>
      <c r="H48" s="7"/>
      <c r="I48" s="7"/>
      <c r="J48" s="9" t="s">
        <v>25</v>
      </c>
      <c r="K48" s="9"/>
      <c r="M48" s="8" t="s">
        <v>40</v>
      </c>
      <c r="N48" s="8"/>
      <c r="O48" s="8"/>
      <c r="P48" s="8"/>
      <c r="Q48" s="8"/>
      <c r="R48" s="7">
        <v>60</v>
      </c>
      <c r="S48" s="7"/>
      <c r="T48" s="7"/>
      <c r="U48" s="9" t="s">
        <v>25</v>
      </c>
      <c r="V48" s="9"/>
      <c r="AG48" s="28">
        <v>45</v>
      </c>
      <c r="AH48" s="28"/>
      <c r="AI48" s="28"/>
      <c r="AJ48" s="29">
        <f t="shared" si="8"/>
        <v>555984000</v>
      </c>
      <c r="AK48" s="29"/>
      <c r="AL48" s="29"/>
      <c r="AM48" s="29"/>
      <c r="AN48" s="29">
        <f t="shared" si="9"/>
        <v>547840512.29508173</v>
      </c>
      <c r="AO48" s="29"/>
      <c r="AP48" s="29"/>
      <c r="AQ48" s="29"/>
      <c r="AR48" s="29">
        <v>0</v>
      </c>
      <c r="AS48" s="29"/>
      <c r="AT48" s="29"/>
      <c r="AU48" s="29"/>
      <c r="AV48" s="29">
        <v>0</v>
      </c>
      <c r="AW48" s="29"/>
      <c r="AX48" s="29"/>
      <c r="AY48" s="29"/>
      <c r="AZ48" s="29">
        <f t="shared" si="2"/>
        <v>1103824512.2950816</v>
      </c>
      <c r="BA48" s="29"/>
      <c r="BB48" s="29"/>
      <c r="BC48" s="29"/>
      <c r="BD48" s="29">
        <f t="shared" si="10"/>
        <v>211718707.19999987</v>
      </c>
      <c r="BE48" s="29"/>
      <c r="BF48" s="29"/>
      <c r="BG48" s="29"/>
      <c r="BH48" s="29">
        <f t="shared" si="11"/>
        <v>273920256.14754093</v>
      </c>
      <c r="BI48" s="29"/>
      <c r="BJ48" s="29"/>
      <c r="BK48" s="29"/>
      <c r="BL48" s="29">
        <f t="shared" si="6"/>
        <v>6724080</v>
      </c>
      <c r="BM48" s="29"/>
      <c r="BN48" s="29"/>
      <c r="BO48" s="29"/>
      <c r="BP48" s="29">
        <f t="shared" si="12"/>
        <v>531608664.59999985</v>
      </c>
      <c r="BQ48" s="29"/>
      <c r="BR48" s="29"/>
      <c r="BS48" s="29"/>
      <c r="BT48" s="29">
        <f t="shared" si="7"/>
        <v>1023971707.9475406</v>
      </c>
      <c r="BU48" s="29"/>
      <c r="BV48" s="29"/>
      <c r="BW48" s="29"/>
    </row>
    <row r="49" spans="2:75">
      <c r="B49" s="8" t="s">
        <v>40</v>
      </c>
      <c r="C49" s="8"/>
      <c r="D49" s="8"/>
      <c r="E49" s="8"/>
      <c r="F49" s="8"/>
      <c r="G49" s="7">
        <f>G48*G3/1000</f>
        <v>600</v>
      </c>
      <c r="H49" s="7"/>
      <c r="I49" s="7"/>
      <c r="J49" s="9" t="s">
        <v>27</v>
      </c>
      <c r="K49" s="9"/>
      <c r="M49" s="8" t="s">
        <v>46</v>
      </c>
      <c r="N49" s="8"/>
      <c r="O49" s="8"/>
      <c r="P49" s="8"/>
      <c r="Q49" s="8"/>
      <c r="R49" s="7">
        <f>G49-G42</f>
        <v>228.48000000000002</v>
      </c>
      <c r="S49" s="7"/>
      <c r="T49" s="7"/>
      <c r="U49" s="9" t="s">
        <v>27</v>
      </c>
      <c r="V49" s="9"/>
      <c r="AG49" s="28">
        <v>46</v>
      </c>
      <c r="AH49" s="28"/>
      <c r="AI49" s="28"/>
      <c r="AJ49" s="29">
        <f t="shared" si="8"/>
        <v>568339200</v>
      </c>
      <c r="AK49" s="29"/>
      <c r="AL49" s="29"/>
      <c r="AM49" s="29"/>
      <c r="AN49" s="29">
        <f t="shared" si="9"/>
        <v>560014745.9016391</v>
      </c>
      <c r="AO49" s="29"/>
      <c r="AP49" s="29"/>
      <c r="AQ49" s="29"/>
      <c r="AR49" s="29">
        <v>0</v>
      </c>
      <c r="AS49" s="29"/>
      <c r="AT49" s="29"/>
      <c r="AU49" s="29"/>
      <c r="AV49" s="29">
        <v>0</v>
      </c>
      <c r="AW49" s="29"/>
      <c r="AX49" s="29"/>
      <c r="AY49" s="29"/>
      <c r="AZ49" s="29">
        <f t="shared" si="2"/>
        <v>1128353945.901639</v>
      </c>
      <c r="BA49" s="29"/>
      <c r="BB49" s="29"/>
      <c r="BC49" s="29"/>
      <c r="BD49" s="29">
        <f t="shared" si="10"/>
        <v>216423567.35999987</v>
      </c>
      <c r="BE49" s="29"/>
      <c r="BF49" s="29"/>
      <c r="BG49" s="29"/>
      <c r="BH49" s="29">
        <f t="shared" si="11"/>
        <v>280007372.95081961</v>
      </c>
      <c r="BI49" s="29"/>
      <c r="BJ49" s="29"/>
      <c r="BK49" s="29"/>
      <c r="BL49" s="29">
        <f t="shared" si="6"/>
        <v>6873504</v>
      </c>
      <c r="BM49" s="29"/>
      <c r="BN49" s="29"/>
      <c r="BO49" s="29"/>
      <c r="BP49" s="29">
        <f t="shared" si="12"/>
        <v>543422190.4799999</v>
      </c>
      <c r="BQ49" s="29"/>
      <c r="BR49" s="29"/>
      <c r="BS49" s="29"/>
      <c r="BT49" s="29">
        <f t="shared" si="7"/>
        <v>1046726634.7908194</v>
      </c>
      <c r="BU49" s="29"/>
      <c r="BV49" s="29"/>
      <c r="BW49" s="29"/>
    </row>
    <row r="50" spans="2:75">
      <c r="B50" s="1" t="s">
        <v>41</v>
      </c>
      <c r="M50" s="1" t="s">
        <v>47</v>
      </c>
      <c r="AG50" s="28">
        <v>47</v>
      </c>
      <c r="AH50" s="28"/>
      <c r="AI50" s="28"/>
      <c r="AJ50" s="29">
        <f t="shared" si="8"/>
        <v>580694400</v>
      </c>
      <c r="AK50" s="29"/>
      <c r="AL50" s="29"/>
      <c r="AM50" s="29"/>
      <c r="AN50" s="29">
        <f t="shared" si="9"/>
        <v>572188979.50819647</v>
      </c>
      <c r="AO50" s="29"/>
      <c r="AP50" s="29"/>
      <c r="AQ50" s="29"/>
      <c r="AR50" s="29">
        <v>0</v>
      </c>
      <c r="AS50" s="29"/>
      <c r="AT50" s="29"/>
      <c r="AU50" s="29"/>
      <c r="AV50" s="29">
        <v>0</v>
      </c>
      <c r="AW50" s="29"/>
      <c r="AX50" s="29"/>
      <c r="AY50" s="29"/>
      <c r="AZ50" s="29">
        <f t="shared" si="2"/>
        <v>1152883379.5081964</v>
      </c>
      <c r="BA50" s="29"/>
      <c r="BB50" s="29"/>
      <c r="BC50" s="29"/>
      <c r="BD50" s="29">
        <f t="shared" si="10"/>
        <v>221128427.51999986</v>
      </c>
      <c r="BE50" s="29"/>
      <c r="BF50" s="29"/>
      <c r="BG50" s="29"/>
      <c r="BH50" s="29">
        <f t="shared" si="11"/>
        <v>286094489.7540983</v>
      </c>
      <c r="BI50" s="29"/>
      <c r="BJ50" s="29"/>
      <c r="BK50" s="29"/>
      <c r="BL50" s="29">
        <f t="shared" si="6"/>
        <v>7022928</v>
      </c>
      <c r="BM50" s="29"/>
      <c r="BN50" s="29"/>
      <c r="BO50" s="29"/>
      <c r="BP50" s="29">
        <f t="shared" si="12"/>
        <v>555235716.3599999</v>
      </c>
      <c r="BQ50" s="29"/>
      <c r="BR50" s="29"/>
      <c r="BS50" s="29"/>
      <c r="BT50" s="29">
        <f t="shared" si="7"/>
        <v>1069481561.6340981</v>
      </c>
      <c r="BU50" s="29"/>
      <c r="BV50" s="29"/>
      <c r="BW50" s="29"/>
    </row>
    <row r="51" spans="2:75">
      <c r="B51" s="1" t="s">
        <v>42</v>
      </c>
      <c r="M51" s="1" t="s">
        <v>48</v>
      </c>
      <c r="AG51" s="28">
        <v>48</v>
      </c>
      <c r="AH51" s="28"/>
      <c r="AI51" s="28"/>
      <c r="AJ51" s="29">
        <f t="shared" si="8"/>
        <v>593049600</v>
      </c>
      <c r="AK51" s="29"/>
      <c r="AL51" s="29"/>
      <c r="AM51" s="29"/>
      <c r="AN51" s="29">
        <f t="shared" si="9"/>
        <v>584363213.11475384</v>
      </c>
      <c r="AO51" s="29"/>
      <c r="AP51" s="29"/>
      <c r="AQ51" s="29"/>
      <c r="AR51" s="29">
        <v>0</v>
      </c>
      <c r="AS51" s="29"/>
      <c r="AT51" s="29"/>
      <c r="AU51" s="29"/>
      <c r="AV51" s="29">
        <v>0</v>
      </c>
      <c r="AW51" s="29"/>
      <c r="AX51" s="29"/>
      <c r="AY51" s="29"/>
      <c r="AZ51" s="29">
        <f t="shared" si="2"/>
        <v>1177412813.1147537</v>
      </c>
      <c r="BA51" s="29"/>
      <c r="BB51" s="29"/>
      <c r="BC51" s="29"/>
      <c r="BD51" s="29">
        <f t="shared" si="10"/>
        <v>225833287.67999986</v>
      </c>
      <c r="BE51" s="29"/>
      <c r="BF51" s="29"/>
      <c r="BG51" s="29"/>
      <c r="BH51" s="29">
        <f t="shared" si="11"/>
        <v>292181606.55737698</v>
      </c>
      <c r="BI51" s="29"/>
      <c r="BJ51" s="29"/>
      <c r="BK51" s="29"/>
      <c r="BL51" s="29">
        <f t="shared" si="6"/>
        <v>7172352</v>
      </c>
      <c r="BM51" s="29"/>
      <c r="BN51" s="29"/>
      <c r="BO51" s="29"/>
      <c r="BP51" s="29">
        <f t="shared" si="12"/>
        <v>567049242.23999989</v>
      </c>
      <c r="BQ51" s="29"/>
      <c r="BR51" s="29"/>
      <c r="BS51" s="29"/>
      <c r="BT51" s="29">
        <f t="shared" si="7"/>
        <v>1092236488.4773767</v>
      </c>
      <c r="BU51" s="29"/>
      <c r="BV51" s="29"/>
      <c r="BW51" s="29"/>
    </row>
    <row r="52" spans="2:75">
      <c r="AG52" s="28">
        <v>49</v>
      </c>
      <c r="AH52" s="28"/>
      <c r="AI52" s="28"/>
      <c r="AJ52" s="29">
        <f t="shared" si="8"/>
        <v>605404800</v>
      </c>
      <c r="AK52" s="29"/>
      <c r="AL52" s="29"/>
      <c r="AM52" s="29"/>
      <c r="AN52" s="29">
        <f t="shared" si="9"/>
        <v>596537446.72131121</v>
      </c>
      <c r="AO52" s="29"/>
      <c r="AP52" s="29"/>
      <c r="AQ52" s="29"/>
      <c r="AR52" s="29">
        <v>0</v>
      </c>
      <c r="AS52" s="29"/>
      <c r="AT52" s="29"/>
      <c r="AU52" s="29"/>
      <c r="AV52" s="29">
        <v>0</v>
      </c>
      <c r="AW52" s="29"/>
      <c r="AX52" s="29"/>
      <c r="AY52" s="29"/>
      <c r="AZ52" s="29">
        <f t="shared" si="2"/>
        <v>1201942246.7213111</v>
      </c>
      <c r="BA52" s="29"/>
      <c r="BB52" s="29"/>
      <c r="BC52" s="29"/>
      <c r="BD52" s="29">
        <f t="shared" si="10"/>
        <v>230538147.83999985</v>
      </c>
      <c r="BE52" s="29"/>
      <c r="BF52" s="29"/>
      <c r="BG52" s="29"/>
      <c r="BH52" s="29">
        <f t="shared" si="11"/>
        <v>298268723.36065567</v>
      </c>
      <c r="BI52" s="29"/>
      <c r="BJ52" s="29"/>
      <c r="BK52" s="29"/>
      <c r="BL52" s="29">
        <f t="shared" si="6"/>
        <v>7321776</v>
      </c>
      <c r="BM52" s="29"/>
      <c r="BN52" s="29"/>
      <c r="BO52" s="29"/>
      <c r="BP52" s="29">
        <f t="shared" si="12"/>
        <v>578862768.11999989</v>
      </c>
      <c r="BQ52" s="29"/>
      <c r="BR52" s="29"/>
      <c r="BS52" s="29"/>
      <c r="BT52" s="29">
        <f t="shared" si="7"/>
        <v>1114991415.3206553</v>
      </c>
      <c r="BU52" s="29"/>
      <c r="BV52" s="29"/>
      <c r="BW52" s="29"/>
    </row>
    <row r="53" spans="2:75">
      <c r="AG53" s="28">
        <v>50</v>
      </c>
      <c r="AH53" s="28"/>
      <c r="AI53" s="28"/>
      <c r="AJ53" s="29">
        <f t="shared" si="8"/>
        <v>617760000</v>
      </c>
      <c r="AK53" s="29"/>
      <c r="AL53" s="29"/>
      <c r="AM53" s="29"/>
      <c r="AN53" s="29">
        <f t="shared" si="9"/>
        <v>608711680.32786858</v>
      </c>
      <c r="AO53" s="29"/>
      <c r="AP53" s="29"/>
      <c r="AQ53" s="29"/>
      <c r="AR53" s="29">
        <v>0</v>
      </c>
      <c r="AS53" s="29"/>
      <c r="AT53" s="29"/>
      <c r="AU53" s="29"/>
      <c r="AV53" s="29">
        <v>0</v>
      </c>
      <c r="AW53" s="29"/>
      <c r="AX53" s="29"/>
      <c r="AY53" s="29"/>
      <c r="AZ53" s="29">
        <f t="shared" si="2"/>
        <v>1226471680.3278685</v>
      </c>
      <c r="BA53" s="29"/>
      <c r="BB53" s="29"/>
      <c r="BC53" s="29"/>
      <c r="BD53" s="29">
        <f t="shared" si="10"/>
        <v>235243007.99999985</v>
      </c>
      <c r="BE53" s="29"/>
      <c r="BF53" s="29"/>
      <c r="BG53" s="29"/>
      <c r="BH53" s="29">
        <f t="shared" si="11"/>
        <v>304355840.16393435</v>
      </c>
      <c r="BI53" s="29"/>
      <c r="BJ53" s="29"/>
      <c r="BK53" s="29"/>
      <c r="BL53" s="29">
        <f t="shared" si="6"/>
        <v>7471200</v>
      </c>
      <c r="BM53" s="29"/>
      <c r="BN53" s="29"/>
      <c r="BO53" s="29"/>
      <c r="BP53" s="29">
        <f t="shared" si="12"/>
        <v>590676293.99999988</v>
      </c>
      <c r="BQ53" s="29"/>
      <c r="BR53" s="29"/>
      <c r="BS53" s="29"/>
      <c r="BT53" s="29">
        <f t="shared" si="7"/>
        <v>1137746342.1639342</v>
      </c>
      <c r="BU53" s="29"/>
      <c r="BV53" s="29"/>
      <c r="BW53" s="29"/>
    </row>
    <row r="54" spans="2:75">
      <c r="AG54" s="28">
        <v>51</v>
      </c>
      <c r="AH54" s="28"/>
      <c r="AI54" s="28"/>
      <c r="AJ54" s="29">
        <f t="shared" si="8"/>
        <v>630115200</v>
      </c>
      <c r="AK54" s="29"/>
      <c r="AL54" s="29"/>
      <c r="AM54" s="29"/>
      <c r="AN54" s="29">
        <f t="shared" si="9"/>
        <v>620885913.93442595</v>
      </c>
      <c r="AO54" s="29"/>
      <c r="AP54" s="29"/>
      <c r="AQ54" s="29"/>
      <c r="AR54" s="29">
        <v>0</v>
      </c>
      <c r="AS54" s="29"/>
      <c r="AT54" s="29"/>
      <c r="AU54" s="29"/>
      <c r="AV54" s="29">
        <v>0</v>
      </c>
      <c r="AW54" s="29"/>
      <c r="AX54" s="29"/>
      <c r="AY54" s="29"/>
      <c r="AZ54" s="29">
        <f t="shared" si="2"/>
        <v>1251001113.9344258</v>
      </c>
      <c r="BA54" s="29"/>
      <c r="BB54" s="29"/>
      <c r="BC54" s="29"/>
      <c r="BD54" s="29">
        <f t="shared" si="10"/>
        <v>239947868.15999985</v>
      </c>
      <c r="BE54" s="29"/>
      <c r="BF54" s="29"/>
      <c r="BG54" s="29"/>
      <c r="BH54" s="29">
        <f t="shared" si="11"/>
        <v>310442956.96721303</v>
      </c>
      <c r="BI54" s="29"/>
      <c r="BJ54" s="29"/>
      <c r="BK54" s="29"/>
      <c r="BL54" s="29">
        <f t="shared" si="6"/>
        <v>7620624</v>
      </c>
      <c r="BM54" s="29"/>
      <c r="BN54" s="29"/>
      <c r="BO54" s="29"/>
      <c r="BP54" s="29">
        <f t="shared" si="12"/>
        <v>602489819.87999988</v>
      </c>
      <c r="BQ54" s="29"/>
      <c r="BR54" s="29"/>
      <c r="BS54" s="29"/>
      <c r="BT54" s="29">
        <f t="shared" si="7"/>
        <v>1160501269.0072126</v>
      </c>
      <c r="BU54" s="29"/>
      <c r="BV54" s="29"/>
      <c r="BW54" s="29"/>
    </row>
    <row r="55" spans="2:75">
      <c r="AG55" s="28">
        <v>52</v>
      </c>
      <c r="AH55" s="28"/>
      <c r="AI55" s="28"/>
      <c r="AJ55" s="29">
        <f t="shared" si="8"/>
        <v>642470400</v>
      </c>
      <c r="AK55" s="29"/>
      <c r="AL55" s="29"/>
      <c r="AM55" s="29"/>
      <c r="AN55" s="29">
        <f t="shared" si="9"/>
        <v>633060147.54098332</v>
      </c>
      <c r="AO55" s="29"/>
      <c r="AP55" s="29"/>
      <c r="AQ55" s="29"/>
      <c r="AR55" s="29">
        <v>0</v>
      </c>
      <c r="AS55" s="29"/>
      <c r="AT55" s="29"/>
      <c r="AU55" s="29"/>
      <c r="AV55" s="29">
        <v>0</v>
      </c>
      <c r="AW55" s="29"/>
      <c r="AX55" s="29"/>
      <c r="AY55" s="29"/>
      <c r="AZ55" s="29">
        <f t="shared" si="2"/>
        <v>1275530547.5409832</v>
      </c>
      <c r="BA55" s="29"/>
      <c r="BB55" s="29"/>
      <c r="BC55" s="29"/>
      <c r="BD55" s="29">
        <f t="shared" si="10"/>
        <v>244652728.31999984</v>
      </c>
      <c r="BE55" s="29"/>
      <c r="BF55" s="29"/>
      <c r="BG55" s="29"/>
      <c r="BH55" s="29">
        <f t="shared" si="11"/>
        <v>316530073.77049172</v>
      </c>
      <c r="BI55" s="29"/>
      <c r="BJ55" s="29"/>
      <c r="BK55" s="29"/>
      <c r="BL55" s="29">
        <f t="shared" si="6"/>
        <v>7770048</v>
      </c>
      <c r="BM55" s="29"/>
      <c r="BN55" s="29"/>
      <c r="BO55" s="29"/>
      <c r="BP55" s="29">
        <f t="shared" si="12"/>
        <v>614303345.75999987</v>
      </c>
      <c r="BQ55" s="29"/>
      <c r="BR55" s="29"/>
      <c r="BS55" s="29"/>
      <c r="BT55" s="29">
        <f t="shared" si="7"/>
        <v>1183256195.8504915</v>
      </c>
      <c r="BU55" s="29"/>
      <c r="BV55" s="29"/>
      <c r="BW55" s="29"/>
    </row>
    <row r="56" spans="2:75">
      <c r="AG56" s="28">
        <v>53</v>
      </c>
      <c r="AH56" s="28"/>
      <c r="AI56" s="28"/>
      <c r="AJ56" s="29">
        <f t="shared" si="8"/>
        <v>654825600</v>
      </c>
      <c r="AK56" s="29"/>
      <c r="AL56" s="29"/>
      <c r="AM56" s="29"/>
      <c r="AN56" s="29">
        <f t="shared" si="9"/>
        <v>645234381.14754069</v>
      </c>
      <c r="AO56" s="29"/>
      <c r="AP56" s="29"/>
      <c r="AQ56" s="29"/>
      <c r="AR56" s="29">
        <v>0</v>
      </c>
      <c r="AS56" s="29"/>
      <c r="AT56" s="29"/>
      <c r="AU56" s="29"/>
      <c r="AV56" s="29">
        <v>0</v>
      </c>
      <c r="AW56" s="29"/>
      <c r="AX56" s="29"/>
      <c r="AY56" s="29"/>
      <c r="AZ56" s="29">
        <f t="shared" si="2"/>
        <v>1300059981.1475406</v>
      </c>
      <c r="BA56" s="29"/>
      <c r="BB56" s="29"/>
      <c r="BC56" s="29"/>
      <c r="BD56" s="29">
        <f t="shared" si="10"/>
        <v>249357588.47999984</v>
      </c>
      <c r="BE56" s="29"/>
      <c r="BF56" s="29"/>
      <c r="BG56" s="29"/>
      <c r="BH56" s="29">
        <f t="shared" si="11"/>
        <v>322617190.5737704</v>
      </c>
      <c r="BI56" s="29"/>
      <c r="BJ56" s="29"/>
      <c r="BK56" s="29"/>
      <c r="BL56" s="29">
        <f t="shared" si="6"/>
        <v>7919472</v>
      </c>
      <c r="BM56" s="29"/>
      <c r="BN56" s="29"/>
      <c r="BO56" s="29"/>
      <c r="BP56" s="29">
        <f t="shared" si="12"/>
        <v>626116871.63999987</v>
      </c>
      <c r="BQ56" s="29"/>
      <c r="BR56" s="29"/>
      <c r="BS56" s="29"/>
      <c r="BT56" s="29">
        <f t="shared" si="7"/>
        <v>1206011122.6937702</v>
      </c>
      <c r="BU56" s="29"/>
      <c r="BV56" s="29"/>
      <c r="BW56" s="29"/>
    </row>
    <row r="57" spans="2:75">
      <c r="AG57" s="28">
        <v>54</v>
      </c>
      <c r="AH57" s="28"/>
      <c r="AI57" s="28"/>
      <c r="AJ57" s="29">
        <f t="shared" si="8"/>
        <v>667180800</v>
      </c>
      <c r="AK57" s="29"/>
      <c r="AL57" s="29"/>
      <c r="AM57" s="29"/>
      <c r="AN57" s="29">
        <f t="shared" si="9"/>
        <v>657408614.75409806</v>
      </c>
      <c r="AO57" s="29"/>
      <c r="AP57" s="29"/>
      <c r="AQ57" s="29"/>
      <c r="AR57" s="29">
        <v>0</v>
      </c>
      <c r="AS57" s="29"/>
      <c r="AT57" s="29"/>
      <c r="AU57" s="29"/>
      <c r="AV57" s="29">
        <v>0</v>
      </c>
      <c r="AW57" s="29"/>
      <c r="AX57" s="29"/>
      <c r="AY57" s="29"/>
      <c r="AZ57" s="29">
        <f t="shared" si="2"/>
        <v>1324589414.7540979</v>
      </c>
      <c r="BA57" s="29"/>
      <c r="BB57" s="29"/>
      <c r="BC57" s="29"/>
      <c r="BD57" s="29">
        <f t="shared" si="10"/>
        <v>254062448.63999984</v>
      </c>
      <c r="BE57" s="29"/>
      <c r="BF57" s="29"/>
      <c r="BG57" s="29"/>
      <c r="BH57" s="29">
        <f t="shared" si="11"/>
        <v>328704307.37704909</v>
      </c>
      <c r="BI57" s="29"/>
      <c r="BJ57" s="29"/>
      <c r="BK57" s="29"/>
      <c r="BL57" s="29">
        <f t="shared" si="6"/>
        <v>8068896</v>
      </c>
      <c r="BM57" s="29"/>
      <c r="BN57" s="29"/>
      <c r="BO57" s="29"/>
      <c r="BP57" s="29">
        <f t="shared" si="12"/>
        <v>637930397.51999986</v>
      </c>
      <c r="BQ57" s="29"/>
      <c r="BR57" s="29"/>
      <c r="BS57" s="29"/>
      <c r="BT57" s="29">
        <f t="shared" si="7"/>
        <v>1228766049.5370488</v>
      </c>
      <c r="BU57" s="29"/>
      <c r="BV57" s="29"/>
      <c r="BW57" s="29"/>
    </row>
    <row r="58" spans="2:75">
      <c r="AG58" s="28">
        <v>55</v>
      </c>
      <c r="AH58" s="28"/>
      <c r="AI58" s="28"/>
      <c r="AJ58" s="29">
        <f t="shared" si="8"/>
        <v>679536000</v>
      </c>
      <c r="AK58" s="29"/>
      <c r="AL58" s="29"/>
      <c r="AM58" s="29"/>
      <c r="AN58" s="29">
        <f t="shared" si="9"/>
        <v>669582848.36065543</v>
      </c>
      <c r="AO58" s="29"/>
      <c r="AP58" s="29"/>
      <c r="AQ58" s="29"/>
      <c r="AR58" s="29">
        <v>0</v>
      </c>
      <c r="AS58" s="29"/>
      <c r="AT58" s="29"/>
      <c r="AU58" s="29"/>
      <c r="AV58" s="29">
        <v>0</v>
      </c>
      <c r="AW58" s="29"/>
      <c r="AX58" s="29"/>
      <c r="AY58" s="29"/>
      <c r="AZ58" s="29">
        <f t="shared" si="2"/>
        <v>1349118848.3606553</v>
      </c>
      <c r="BA58" s="29"/>
      <c r="BB58" s="29"/>
      <c r="BC58" s="29"/>
      <c r="BD58" s="29">
        <f t="shared" si="10"/>
        <v>258767308.79999983</v>
      </c>
      <c r="BE58" s="29"/>
      <c r="BF58" s="29"/>
      <c r="BG58" s="29"/>
      <c r="BH58" s="29">
        <f t="shared" si="11"/>
        <v>334791424.18032777</v>
      </c>
      <c r="BI58" s="29"/>
      <c r="BJ58" s="29"/>
      <c r="BK58" s="29"/>
      <c r="BL58" s="29">
        <f t="shared" si="6"/>
        <v>8218320</v>
      </c>
      <c r="BM58" s="29"/>
      <c r="BN58" s="29"/>
      <c r="BO58" s="29"/>
      <c r="BP58" s="29">
        <f t="shared" si="12"/>
        <v>649743923.39999986</v>
      </c>
      <c r="BQ58" s="29"/>
      <c r="BR58" s="29"/>
      <c r="BS58" s="29"/>
      <c r="BT58" s="29">
        <f t="shared" si="7"/>
        <v>1251520976.3803275</v>
      </c>
      <c r="BU58" s="29"/>
      <c r="BV58" s="29"/>
      <c r="BW58" s="29"/>
    </row>
    <row r="59" spans="2:75">
      <c r="AG59" s="28">
        <v>56</v>
      </c>
      <c r="AH59" s="28"/>
      <c r="AI59" s="28"/>
      <c r="AJ59" s="29">
        <f t="shared" si="8"/>
        <v>691891200</v>
      </c>
      <c r="AK59" s="29"/>
      <c r="AL59" s="29"/>
      <c r="AM59" s="29"/>
      <c r="AN59" s="29">
        <f t="shared" si="9"/>
        <v>681757081.9672128</v>
      </c>
      <c r="AO59" s="29"/>
      <c r="AP59" s="29"/>
      <c r="AQ59" s="29"/>
      <c r="AR59" s="29">
        <v>0</v>
      </c>
      <c r="AS59" s="29"/>
      <c r="AT59" s="29"/>
      <c r="AU59" s="29"/>
      <c r="AV59" s="29">
        <v>0</v>
      </c>
      <c r="AW59" s="29"/>
      <c r="AX59" s="29"/>
      <c r="AY59" s="29"/>
      <c r="AZ59" s="29">
        <f t="shared" si="2"/>
        <v>1373648281.9672127</v>
      </c>
      <c r="BA59" s="29"/>
      <c r="BB59" s="29"/>
      <c r="BC59" s="29"/>
      <c r="BD59" s="29">
        <f t="shared" si="10"/>
        <v>263472168.95999983</v>
      </c>
      <c r="BE59" s="29"/>
      <c r="BF59" s="29"/>
      <c r="BG59" s="29"/>
      <c r="BH59" s="29">
        <f t="shared" si="11"/>
        <v>340878540.98360646</v>
      </c>
      <c r="BI59" s="29"/>
      <c r="BJ59" s="29"/>
      <c r="BK59" s="29"/>
      <c r="BL59" s="29">
        <f t="shared" si="6"/>
        <v>8367744</v>
      </c>
      <c r="BM59" s="29"/>
      <c r="BN59" s="29"/>
      <c r="BO59" s="29"/>
      <c r="BP59" s="29">
        <f t="shared" si="12"/>
        <v>661557449.27999985</v>
      </c>
      <c r="BQ59" s="29"/>
      <c r="BR59" s="29"/>
      <c r="BS59" s="29"/>
      <c r="BT59" s="29">
        <f t="shared" si="7"/>
        <v>1274275903.2236061</v>
      </c>
      <c r="BU59" s="29"/>
      <c r="BV59" s="29"/>
      <c r="BW59" s="29"/>
    </row>
    <row r="60" spans="2:75">
      <c r="AG60" s="28">
        <v>57</v>
      </c>
      <c r="AH60" s="28"/>
      <c r="AI60" s="28"/>
      <c r="AJ60" s="29">
        <f t="shared" si="8"/>
        <v>704246400</v>
      </c>
      <c r="AK60" s="29"/>
      <c r="AL60" s="29"/>
      <c r="AM60" s="29"/>
      <c r="AN60" s="29">
        <f t="shared" si="9"/>
        <v>693931315.57377017</v>
      </c>
      <c r="AO60" s="29"/>
      <c r="AP60" s="29"/>
      <c r="AQ60" s="29"/>
      <c r="AR60" s="29">
        <v>0</v>
      </c>
      <c r="AS60" s="29"/>
      <c r="AT60" s="29"/>
      <c r="AU60" s="29"/>
      <c r="AV60" s="29">
        <v>0</v>
      </c>
      <c r="AW60" s="29"/>
      <c r="AX60" s="29"/>
      <c r="AY60" s="29"/>
      <c r="AZ60" s="29">
        <f t="shared" si="2"/>
        <v>1398177715.57377</v>
      </c>
      <c r="BA60" s="29"/>
      <c r="BB60" s="29"/>
      <c r="BC60" s="29"/>
      <c r="BD60" s="29">
        <f t="shared" si="10"/>
        <v>268177029.11999983</v>
      </c>
      <c r="BE60" s="29"/>
      <c r="BF60" s="29"/>
      <c r="BG60" s="29"/>
      <c r="BH60" s="29">
        <f t="shared" si="11"/>
        <v>346965657.78688514</v>
      </c>
      <c r="BI60" s="29"/>
      <c r="BJ60" s="29"/>
      <c r="BK60" s="29"/>
      <c r="BL60" s="29">
        <f t="shared" si="6"/>
        <v>8517168</v>
      </c>
      <c r="BM60" s="29"/>
      <c r="BN60" s="29"/>
      <c r="BO60" s="29"/>
      <c r="BP60" s="29">
        <f t="shared" si="12"/>
        <v>673370975.15999985</v>
      </c>
      <c r="BQ60" s="29"/>
      <c r="BR60" s="29"/>
      <c r="BS60" s="29"/>
      <c r="BT60" s="29">
        <f t="shared" si="7"/>
        <v>1297030830.0668848</v>
      </c>
      <c r="BU60" s="29"/>
      <c r="BV60" s="29"/>
      <c r="BW60" s="29"/>
    </row>
    <row r="61" spans="2:75">
      <c r="AG61" s="28">
        <v>58</v>
      </c>
      <c r="AH61" s="28"/>
      <c r="AI61" s="28"/>
      <c r="AJ61" s="29">
        <f t="shared" si="8"/>
        <v>716601600</v>
      </c>
      <c r="AK61" s="29"/>
      <c r="AL61" s="29"/>
      <c r="AM61" s="29"/>
      <c r="AN61" s="29">
        <f t="shared" si="9"/>
        <v>706105549.18032753</v>
      </c>
      <c r="AO61" s="29"/>
      <c r="AP61" s="29"/>
      <c r="AQ61" s="29"/>
      <c r="AR61" s="29">
        <v>0</v>
      </c>
      <c r="AS61" s="29"/>
      <c r="AT61" s="29"/>
      <c r="AU61" s="29"/>
      <c r="AV61" s="29">
        <v>0</v>
      </c>
      <c r="AW61" s="29"/>
      <c r="AX61" s="29"/>
      <c r="AY61" s="29"/>
      <c r="AZ61" s="29">
        <f t="shared" si="2"/>
        <v>1422707149.1803274</v>
      </c>
      <c r="BA61" s="29"/>
      <c r="BB61" s="29"/>
      <c r="BC61" s="29"/>
      <c r="BD61" s="29">
        <f t="shared" si="10"/>
        <v>272881889.27999985</v>
      </c>
      <c r="BE61" s="29"/>
      <c r="BF61" s="29"/>
      <c r="BG61" s="29"/>
      <c r="BH61" s="29">
        <f t="shared" si="11"/>
        <v>353052774.59016383</v>
      </c>
      <c r="BI61" s="29"/>
      <c r="BJ61" s="29"/>
      <c r="BK61" s="29"/>
      <c r="BL61" s="29">
        <f t="shared" si="6"/>
        <v>8666592</v>
      </c>
      <c r="BM61" s="29"/>
      <c r="BN61" s="29"/>
      <c r="BO61" s="29"/>
      <c r="BP61" s="29">
        <f t="shared" si="12"/>
        <v>685184501.03999984</v>
      </c>
      <c r="BQ61" s="29"/>
      <c r="BR61" s="29"/>
      <c r="BS61" s="29"/>
      <c r="BT61" s="29">
        <f t="shared" si="7"/>
        <v>1319785756.9101634</v>
      </c>
      <c r="BU61" s="29"/>
      <c r="BV61" s="29"/>
      <c r="BW61" s="29"/>
    </row>
    <row r="62" spans="2:75">
      <c r="AG62" s="28">
        <v>59</v>
      </c>
      <c r="AH62" s="28"/>
      <c r="AI62" s="28"/>
      <c r="AJ62" s="29">
        <f t="shared" si="8"/>
        <v>728956800</v>
      </c>
      <c r="AK62" s="29"/>
      <c r="AL62" s="29"/>
      <c r="AM62" s="29"/>
      <c r="AN62" s="29">
        <f t="shared" si="9"/>
        <v>718279782.7868849</v>
      </c>
      <c r="AO62" s="29"/>
      <c r="AP62" s="29"/>
      <c r="AQ62" s="29"/>
      <c r="AR62" s="29">
        <v>0</v>
      </c>
      <c r="AS62" s="29"/>
      <c r="AT62" s="29"/>
      <c r="AU62" s="29"/>
      <c r="AV62" s="29">
        <v>0</v>
      </c>
      <c r="AW62" s="29"/>
      <c r="AX62" s="29"/>
      <c r="AY62" s="29"/>
      <c r="AZ62" s="29">
        <f t="shared" si="2"/>
        <v>1447236582.7868848</v>
      </c>
      <c r="BA62" s="29"/>
      <c r="BB62" s="29"/>
      <c r="BC62" s="29"/>
      <c r="BD62" s="29">
        <f t="shared" si="10"/>
        <v>277586749.43999988</v>
      </c>
      <c r="BE62" s="29"/>
      <c r="BF62" s="29"/>
      <c r="BG62" s="29"/>
      <c r="BH62" s="29">
        <f t="shared" si="11"/>
        <v>359139891.39344251</v>
      </c>
      <c r="BI62" s="29"/>
      <c r="BJ62" s="29"/>
      <c r="BK62" s="29"/>
      <c r="BL62" s="29">
        <f t="shared" si="6"/>
        <v>8816016</v>
      </c>
      <c r="BM62" s="29"/>
      <c r="BN62" s="29"/>
      <c r="BO62" s="29"/>
      <c r="BP62" s="29">
        <f t="shared" si="12"/>
        <v>696998026.91999984</v>
      </c>
      <c r="BQ62" s="29"/>
      <c r="BR62" s="29"/>
      <c r="BS62" s="29"/>
      <c r="BT62" s="29">
        <f t="shared" si="7"/>
        <v>1342540683.7534423</v>
      </c>
      <c r="BU62" s="29"/>
      <c r="BV62" s="29"/>
      <c r="BW62" s="29"/>
    </row>
    <row r="63" spans="2:75">
      <c r="AG63" s="28">
        <v>60</v>
      </c>
      <c r="AH63" s="28"/>
      <c r="AI63" s="28"/>
      <c r="AJ63" s="29">
        <f t="shared" si="8"/>
        <v>741312000</v>
      </c>
      <c r="AK63" s="29"/>
      <c r="AL63" s="29"/>
      <c r="AM63" s="29"/>
      <c r="AN63" s="29">
        <f t="shared" si="9"/>
        <v>730454016.39344227</v>
      </c>
      <c r="AO63" s="29"/>
      <c r="AP63" s="29"/>
      <c r="AQ63" s="29"/>
      <c r="AR63" s="29">
        <v>0</v>
      </c>
      <c r="AS63" s="29"/>
      <c r="AT63" s="29"/>
      <c r="AU63" s="29"/>
      <c r="AV63" s="29">
        <v>0</v>
      </c>
      <c r="AW63" s="29"/>
      <c r="AX63" s="29"/>
      <c r="AY63" s="29"/>
      <c r="AZ63" s="29">
        <f t="shared" si="2"/>
        <v>1471766016.3934422</v>
      </c>
      <c r="BA63" s="29"/>
      <c r="BB63" s="29"/>
      <c r="BC63" s="29"/>
      <c r="BD63" s="29">
        <f t="shared" si="10"/>
        <v>282291609.5999999</v>
      </c>
      <c r="BE63" s="29"/>
      <c r="BF63" s="29"/>
      <c r="BG63" s="29"/>
      <c r="BH63" s="29">
        <f t="shared" si="11"/>
        <v>365227008.1967212</v>
      </c>
      <c r="BI63" s="29"/>
      <c r="BJ63" s="29"/>
      <c r="BK63" s="29"/>
      <c r="BL63" s="29">
        <f t="shared" si="6"/>
        <v>8965440</v>
      </c>
      <c r="BM63" s="29"/>
      <c r="BN63" s="29"/>
      <c r="BO63" s="29"/>
      <c r="BP63" s="29">
        <f t="shared" si="12"/>
        <v>708811552.79999983</v>
      </c>
      <c r="BQ63" s="29"/>
      <c r="BR63" s="29"/>
      <c r="BS63" s="29"/>
      <c r="BT63" s="29">
        <f t="shared" si="7"/>
        <v>1365295610.5967209</v>
      </c>
      <c r="BU63" s="29"/>
      <c r="BV63" s="29"/>
      <c r="BW63" s="29"/>
    </row>
  </sheetData>
  <mergeCells count="801">
    <mergeCell ref="AZ63:BC63"/>
    <mergeCell ref="BD63:BG63"/>
    <mergeCell ref="BH63:BK63"/>
    <mergeCell ref="BL63:BO63"/>
    <mergeCell ref="BP63:BS63"/>
    <mergeCell ref="BT63:BW63"/>
    <mergeCell ref="BD62:BG62"/>
    <mergeCell ref="BH62:BK62"/>
    <mergeCell ref="BL62:BO62"/>
    <mergeCell ref="BP62:BS62"/>
    <mergeCell ref="BT62:BW62"/>
    <mergeCell ref="AZ62:BC62"/>
    <mergeCell ref="AG63:AI63"/>
    <mergeCell ref="AJ63:AM63"/>
    <mergeCell ref="AN63:AQ63"/>
    <mergeCell ref="AR63:AU63"/>
    <mergeCell ref="AV63:AY63"/>
    <mergeCell ref="AG62:AI62"/>
    <mergeCell ref="AJ62:AM62"/>
    <mergeCell ref="AN62:AQ62"/>
    <mergeCell ref="AR62:AU62"/>
    <mergeCell ref="AV62:AY62"/>
    <mergeCell ref="AZ61:BC61"/>
    <mergeCell ref="BD61:BG61"/>
    <mergeCell ref="BH61:BK61"/>
    <mergeCell ref="BL61:BO61"/>
    <mergeCell ref="BP61:BS61"/>
    <mergeCell ref="BT61:BW61"/>
    <mergeCell ref="BD60:BG60"/>
    <mergeCell ref="BH60:BK60"/>
    <mergeCell ref="BL60:BO60"/>
    <mergeCell ref="BP60:BS60"/>
    <mergeCell ref="BT60:BW60"/>
    <mergeCell ref="AZ60:BC60"/>
    <mergeCell ref="AG61:AI61"/>
    <mergeCell ref="AJ61:AM61"/>
    <mergeCell ref="AN61:AQ61"/>
    <mergeCell ref="AR61:AU61"/>
    <mergeCell ref="AV61:AY61"/>
    <mergeCell ref="AG60:AI60"/>
    <mergeCell ref="AJ60:AM60"/>
    <mergeCell ref="AN60:AQ60"/>
    <mergeCell ref="AR60:AU60"/>
    <mergeCell ref="AV60:AY60"/>
    <mergeCell ref="AZ59:BC59"/>
    <mergeCell ref="BD59:BG59"/>
    <mergeCell ref="BH59:BK59"/>
    <mergeCell ref="BL59:BO59"/>
    <mergeCell ref="BP59:BS59"/>
    <mergeCell ref="BT59:BW59"/>
    <mergeCell ref="BD58:BG58"/>
    <mergeCell ref="BH58:BK58"/>
    <mergeCell ref="BL58:BO58"/>
    <mergeCell ref="BP58:BS58"/>
    <mergeCell ref="BT58:BW58"/>
    <mergeCell ref="AZ58:BC58"/>
    <mergeCell ref="AG59:AI59"/>
    <mergeCell ref="AJ59:AM59"/>
    <mergeCell ref="AN59:AQ59"/>
    <mergeCell ref="AR59:AU59"/>
    <mergeCell ref="AV59:AY59"/>
    <mergeCell ref="AG58:AI58"/>
    <mergeCell ref="AJ58:AM58"/>
    <mergeCell ref="AN58:AQ58"/>
    <mergeCell ref="AR58:AU58"/>
    <mergeCell ref="AV58:AY58"/>
    <mergeCell ref="AZ57:BC57"/>
    <mergeCell ref="BD57:BG57"/>
    <mergeCell ref="BH57:BK57"/>
    <mergeCell ref="BL57:BO57"/>
    <mergeCell ref="BP57:BS57"/>
    <mergeCell ref="BT57:BW57"/>
    <mergeCell ref="BD56:BG56"/>
    <mergeCell ref="BH56:BK56"/>
    <mergeCell ref="BL56:BO56"/>
    <mergeCell ref="BP56:BS56"/>
    <mergeCell ref="BT56:BW56"/>
    <mergeCell ref="AZ56:BC56"/>
    <mergeCell ref="AG57:AI57"/>
    <mergeCell ref="AJ57:AM57"/>
    <mergeCell ref="AN57:AQ57"/>
    <mergeCell ref="AR57:AU57"/>
    <mergeCell ref="AV57:AY57"/>
    <mergeCell ref="AG56:AI56"/>
    <mergeCell ref="AJ56:AM56"/>
    <mergeCell ref="AN56:AQ56"/>
    <mergeCell ref="AR56:AU56"/>
    <mergeCell ref="AV56:AY56"/>
    <mergeCell ref="AZ55:BC55"/>
    <mergeCell ref="BD55:BG55"/>
    <mergeCell ref="BH55:BK55"/>
    <mergeCell ref="BL55:BO55"/>
    <mergeCell ref="BP55:BS55"/>
    <mergeCell ref="BT55:BW55"/>
    <mergeCell ref="BD54:BG54"/>
    <mergeCell ref="BH54:BK54"/>
    <mergeCell ref="BL54:BO54"/>
    <mergeCell ref="BP54:BS54"/>
    <mergeCell ref="BT54:BW54"/>
    <mergeCell ref="AZ54:BC54"/>
    <mergeCell ref="AG55:AI55"/>
    <mergeCell ref="AJ55:AM55"/>
    <mergeCell ref="AN55:AQ55"/>
    <mergeCell ref="AR55:AU55"/>
    <mergeCell ref="AV55:AY55"/>
    <mergeCell ref="AG54:AI54"/>
    <mergeCell ref="AJ54:AM54"/>
    <mergeCell ref="AN54:AQ54"/>
    <mergeCell ref="AR54:AU54"/>
    <mergeCell ref="AV54:AY54"/>
    <mergeCell ref="AZ53:BC53"/>
    <mergeCell ref="BD53:BG53"/>
    <mergeCell ref="BH53:BK53"/>
    <mergeCell ref="BL53:BO53"/>
    <mergeCell ref="BP53:BS53"/>
    <mergeCell ref="BT53:BW53"/>
    <mergeCell ref="BD52:BG52"/>
    <mergeCell ref="BH52:BK52"/>
    <mergeCell ref="BL52:BO52"/>
    <mergeCell ref="BP52:BS52"/>
    <mergeCell ref="BT52:BW52"/>
    <mergeCell ref="AZ52:BC52"/>
    <mergeCell ref="AG53:AI53"/>
    <mergeCell ref="AJ53:AM53"/>
    <mergeCell ref="AN53:AQ53"/>
    <mergeCell ref="AR53:AU53"/>
    <mergeCell ref="AV53:AY53"/>
    <mergeCell ref="AG52:AI52"/>
    <mergeCell ref="AJ52:AM52"/>
    <mergeCell ref="AN52:AQ52"/>
    <mergeCell ref="AR52:AU52"/>
    <mergeCell ref="AV52:AY52"/>
    <mergeCell ref="AZ51:BC51"/>
    <mergeCell ref="BD51:BG51"/>
    <mergeCell ref="BH51:BK51"/>
    <mergeCell ref="BL51:BO51"/>
    <mergeCell ref="BP51:BS51"/>
    <mergeCell ref="BT51:BW51"/>
    <mergeCell ref="BD50:BG50"/>
    <mergeCell ref="BH50:BK50"/>
    <mergeCell ref="BL50:BO50"/>
    <mergeCell ref="BP50:BS50"/>
    <mergeCell ref="BT50:BW50"/>
    <mergeCell ref="AZ50:BC50"/>
    <mergeCell ref="AG51:AI51"/>
    <mergeCell ref="AJ51:AM51"/>
    <mergeCell ref="AN51:AQ51"/>
    <mergeCell ref="AR51:AU51"/>
    <mergeCell ref="AV51:AY51"/>
    <mergeCell ref="AG50:AI50"/>
    <mergeCell ref="AJ50:AM50"/>
    <mergeCell ref="AN50:AQ50"/>
    <mergeCell ref="AR50:AU50"/>
    <mergeCell ref="AV50:AY50"/>
    <mergeCell ref="BH49:BK49"/>
    <mergeCell ref="BL49:BO49"/>
    <mergeCell ref="BP49:BS49"/>
    <mergeCell ref="BT49:BW49"/>
    <mergeCell ref="U49:V49"/>
    <mergeCell ref="AG49:AI49"/>
    <mergeCell ref="AJ49:AM49"/>
    <mergeCell ref="AN49:AQ49"/>
    <mergeCell ref="AR49:AU49"/>
    <mergeCell ref="AV49:AY49"/>
    <mergeCell ref="BD48:BG48"/>
    <mergeCell ref="BH48:BK48"/>
    <mergeCell ref="BL48:BO48"/>
    <mergeCell ref="BP48:BS48"/>
    <mergeCell ref="BT48:BW48"/>
    <mergeCell ref="B49:F49"/>
    <mergeCell ref="G49:I49"/>
    <mergeCell ref="J49:K49"/>
    <mergeCell ref="M49:Q49"/>
    <mergeCell ref="R49:T49"/>
    <mergeCell ref="AG48:AI48"/>
    <mergeCell ref="AJ48:AM48"/>
    <mergeCell ref="AN48:AQ48"/>
    <mergeCell ref="AR48:AU48"/>
    <mergeCell ref="AV48:AY48"/>
    <mergeCell ref="AZ48:BC48"/>
    <mergeCell ref="B48:F48"/>
    <mergeCell ref="G48:I48"/>
    <mergeCell ref="J48:K48"/>
    <mergeCell ref="M48:Q48"/>
    <mergeCell ref="R48:T48"/>
    <mergeCell ref="U48:V48"/>
    <mergeCell ref="AZ49:BC49"/>
    <mergeCell ref="BD49:BG49"/>
    <mergeCell ref="AZ47:BC47"/>
    <mergeCell ref="BD47:BG47"/>
    <mergeCell ref="BH47:BK47"/>
    <mergeCell ref="BL47:BO47"/>
    <mergeCell ref="BP47:BS47"/>
    <mergeCell ref="BT47:BW47"/>
    <mergeCell ref="BD46:BG46"/>
    <mergeCell ref="BH46:BK46"/>
    <mergeCell ref="BL46:BO46"/>
    <mergeCell ref="BP46:BS46"/>
    <mergeCell ref="BT46:BW46"/>
    <mergeCell ref="AZ46:BC46"/>
    <mergeCell ref="AG47:AI47"/>
    <mergeCell ref="AJ47:AM47"/>
    <mergeCell ref="AN47:AQ47"/>
    <mergeCell ref="AR47:AU47"/>
    <mergeCell ref="AV47:AY47"/>
    <mergeCell ref="AG46:AI46"/>
    <mergeCell ref="AJ46:AM46"/>
    <mergeCell ref="AN46:AQ46"/>
    <mergeCell ref="AR46:AU46"/>
    <mergeCell ref="AV46:AY46"/>
    <mergeCell ref="U43:V43"/>
    <mergeCell ref="AG43:AI43"/>
    <mergeCell ref="AZ45:BC45"/>
    <mergeCell ref="BD45:BG45"/>
    <mergeCell ref="BH45:BK45"/>
    <mergeCell ref="BL45:BO45"/>
    <mergeCell ref="BP45:BS45"/>
    <mergeCell ref="BT45:BW45"/>
    <mergeCell ref="BD44:BG44"/>
    <mergeCell ref="BH44:BK44"/>
    <mergeCell ref="BL44:BO44"/>
    <mergeCell ref="BP44:BS44"/>
    <mergeCell ref="BT44:BW44"/>
    <mergeCell ref="BP42:BS42"/>
    <mergeCell ref="BT42:BW42"/>
    <mergeCell ref="AG45:AI45"/>
    <mergeCell ref="AJ45:AM45"/>
    <mergeCell ref="AN45:AQ45"/>
    <mergeCell ref="AR45:AU45"/>
    <mergeCell ref="AV45:AY45"/>
    <mergeCell ref="BT43:BW43"/>
    <mergeCell ref="M44:Q44"/>
    <mergeCell ref="R44:T44"/>
    <mergeCell ref="U44:V44"/>
    <mergeCell ref="AG44:AI44"/>
    <mergeCell ref="AJ44:AM44"/>
    <mergeCell ref="AN44:AQ44"/>
    <mergeCell ref="AR44:AU44"/>
    <mergeCell ref="AV44:AY44"/>
    <mergeCell ref="AZ44:BC44"/>
    <mergeCell ref="AV43:AY43"/>
    <mergeCell ref="AZ43:BC43"/>
    <mergeCell ref="BD43:BG43"/>
    <mergeCell ref="BH43:BK43"/>
    <mergeCell ref="BL43:BO43"/>
    <mergeCell ref="BP43:BS43"/>
    <mergeCell ref="R43:T43"/>
    <mergeCell ref="AV42:AY42"/>
    <mergeCell ref="BD41:BG41"/>
    <mergeCell ref="BH41:BK41"/>
    <mergeCell ref="BL41:BO41"/>
    <mergeCell ref="AJ43:AM43"/>
    <mergeCell ref="AN43:AQ43"/>
    <mergeCell ref="AR43:AU43"/>
    <mergeCell ref="AZ42:BC42"/>
    <mergeCell ref="BD42:BG42"/>
    <mergeCell ref="BH42:BK42"/>
    <mergeCell ref="BL42:BO42"/>
    <mergeCell ref="BP41:BS41"/>
    <mergeCell ref="BT41:BW41"/>
    <mergeCell ref="B42:F42"/>
    <mergeCell ref="G42:I42"/>
    <mergeCell ref="J42:K42"/>
    <mergeCell ref="M42:Q43"/>
    <mergeCell ref="R42:T42"/>
    <mergeCell ref="AG41:AI41"/>
    <mergeCell ref="AJ41:AM41"/>
    <mergeCell ref="AN41:AQ41"/>
    <mergeCell ref="AR41:AU41"/>
    <mergeCell ref="AV41:AY41"/>
    <mergeCell ref="AZ41:BC41"/>
    <mergeCell ref="B41:F41"/>
    <mergeCell ref="G41:I41"/>
    <mergeCell ref="J41:K41"/>
    <mergeCell ref="M41:Q41"/>
    <mergeCell ref="R41:T41"/>
    <mergeCell ref="U41:V41"/>
    <mergeCell ref="U42:V42"/>
    <mergeCell ref="AG42:AI42"/>
    <mergeCell ref="AJ42:AM42"/>
    <mergeCell ref="AN42:AQ42"/>
    <mergeCell ref="AR42:AU42"/>
    <mergeCell ref="BD40:BG40"/>
    <mergeCell ref="BH40:BK40"/>
    <mergeCell ref="BL40:BO40"/>
    <mergeCell ref="BP40:BS40"/>
    <mergeCell ref="BT40:BW40"/>
    <mergeCell ref="U40:V40"/>
    <mergeCell ref="AG40:AI40"/>
    <mergeCell ref="AJ40:AM40"/>
    <mergeCell ref="AN40:AQ40"/>
    <mergeCell ref="AR40:AU40"/>
    <mergeCell ref="AV40:AY40"/>
    <mergeCell ref="AV38:AY38"/>
    <mergeCell ref="BD39:BG39"/>
    <mergeCell ref="BH39:BK39"/>
    <mergeCell ref="BL39:BO39"/>
    <mergeCell ref="BP39:BS39"/>
    <mergeCell ref="BT39:BW39"/>
    <mergeCell ref="B40:F40"/>
    <mergeCell ref="G40:I40"/>
    <mergeCell ref="J40:K40"/>
    <mergeCell ref="M40:Q40"/>
    <mergeCell ref="R40:T40"/>
    <mergeCell ref="AG39:AI39"/>
    <mergeCell ref="AJ39:AM39"/>
    <mergeCell ref="AN39:AQ39"/>
    <mergeCell ref="AR39:AU39"/>
    <mergeCell ref="AV39:AY39"/>
    <mergeCell ref="AZ39:BC39"/>
    <mergeCell ref="B39:F39"/>
    <mergeCell ref="G39:I39"/>
    <mergeCell ref="J39:K39"/>
    <mergeCell ref="M39:Q39"/>
    <mergeCell ref="R39:T39"/>
    <mergeCell ref="U39:V39"/>
    <mergeCell ref="AZ40:BC40"/>
    <mergeCell ref="BP37:BS37"/>
    <mergeCell ref="BT37:BW37"/>
    <mergeCell ref="B38:F38"/>
    <mergeCell ref="G38:I38"/>
    <mergeCell ref="J38:K38"/>
    <mergeCell ref="M38:Q38"/>
    <mergeCell ref="R38:T38"/>
    <mergeCell ref="AG37:AI37"/>
    <mergeCell ref="AJ37:AM37"/>
    <mergeCell ref="AN37:AQ37"/>
    <mergeCell ref="AR37:AU37"/>
    <mergeCell ref="AV37:AY37"/>
    <mergeCell ref="AZ37:BC37"/>
    <mergeCell ref="AZ38:BC38"/>
    <mergeCell ref="BD38:BG38"/>
    <mergeCell ref="BH38:BK38"/>
    <mergeCell ref="BL38:BO38"/>
    <mergeCell ref="BP38:BS38"/>
    <mergeCell ref="BT38:BW38"/>
    <mergeCell ref="U38:V38"/>
    <mergeCell ref="AG38:AI38"/>
    <mergeCell ref="AJ38:AM38"/>
    <mergeCell ref="AN38:AQ38"/>
    <mergeCell ref="AR38:AU38"/>
    <mergeCell ref="B37:F37"/>
    <mergeCell ref="G37:I37"/>
    <mergeCell ref="J37:K37"/>
    <mergeCell ref="M37:Q37"/>
    <mergeCell ref="R37:T37"/>
    <mergeCell ref="U37:V37"/>
    <mergeCell ref="BD37:BG37"/>
    <mergeCell ref="BH37:BK37"/>
    <mergeCell ref="BL37:BO37"/>
    <mergeCell ref="BL35:BO35"/>
    <mergeCell ref="BP35:BS35"/>
    <mergeCell ref="BT35:BW35"/>
    <mergeCell ref="AG36:AI36"/>
    <mergeCell ref="AJ36:AM36"/>
    <mergeCell ref="AN36:AQ36"/>
    <mergeCell ref="AR36:AU36"/>
    <mergeCell ref="AV36:AY36"/>
    <mergeCell ref="AZ36:BC36"/>
    <mergeCell ref="BD36:BG36"/>
    <mergeCell ref="BH36:BK36"/>
    <mergeCell ref="BL36:BO36"/>
    <mergeCell ref="BP36:BS36"/>
    <mergeCell ref="BT36:BW36"/>
    <mergeCell ref="AG35:AI35"/>
    <mergeCell ref="AJ35:AM35"/>
    <mergeCell ref="AN35:AQ35"/>
    <mergeCell ref="AR35:AU35"/>
    <mergeCell ref="AV35:AY35"/>
    <mergeCell ref="AZ35:BC35"/>
    <mergeCell ref="BD35:BG35"/>
    <mergeCell ref="BH35:BK35"/>
    <mergeCell ref="AR34:AU34"/>
    <mergeCell ref="AV34:AY34"/>
    <mergeCell ref="AZ34:BC34"/>
    <mergeCell ref="BD34:BG34"/>
    <mergeCell ref="BH34:BK34"/>
    <mergeCell ref="BH33:BK33"/>
    <mergeCell ref="BL33:BO33"/>
    <mergeCell ref="BP33:BS33"/>
    <mergeCell ref="BT33:BW33"/>
    <mergeCell ref="B34:F34"/>
    <mergeCell ref="G34:I34"/>
    <mergeCell ref="J34:K34"/>
    <mergeCell ref="AG34:AI34"/>
    <mergeCell ref="AJ34:AM34"/>
    <mergeCell ref="AN34:AQ34"/>
    <mergeCell ref="AJ33:AM33"/>
    <mergeCell ref="AN33:AQ33"/>
    <mergeCell ref="AR33:AU33"/>
    <mergeCell ref="AV33:AY33"/>
    <mergeCell ref="AZ33:BC33"/>
    <mergeCell ref="BD33:BG33"/>
    <mergeCell ref="BP34:BS34"/>
    <mergeCell ref="BT34:BW34"/>
    <mergeCell ref="BL34:BO34"/>
    <mergeCell ref="B33:F33"/>
    <mergeCell ref="G33:I33"/>
    <mergeCell ref="J33:K33"/>
    <mergeCell ref="AG33:AI33"/>
    <mergeCell ref="AN32:AQ32"/>
    <mergeCell ref="AR32:AU32"/>
    <mergeCell ref="AV32:AY32"/>
    <mergeCell ref="AZ32:BC32"/>
    <mergeCell ref="BD32:BG32"/>
    <mergeCell ref="BP31:BS31"/>
    <mergeCell ref="BT31:BW31"/>
    <mergeCell ref="B32:F32"/>
    <mergeCell ref="G32:I32"/>
    <mergeCell ref="J32:K32"/>
    <mergeCell ref="AG32:AI32"/>
    <mergeCell ref="AJ32:AM32"/>
    <mergeCell ref="AR31:AU31"/>
    <mergeCell ref="AV31:AY31"/>
    <mergeCell ref="AZ31:BC31"/>
    <mergeCell ref="BD31:BG31"/>
    <mergeCell ref="BH31:BK31"/>
    <mergeCell ref="BL31:BO31"/>
    <mergeCell ref="AG31:AI31"/>
    <mergeCell ref="AJ31:AM31"/>
    <mergeCell ref="AN31:AQ31"/>
    <mergeCell ref="BL32:BO32"/>
    <mergeCell ref="BP32:BS32"/>
    <mergeCell ref="BT32:BW32"/>
    <mergeCell ref="BH32:BK32"/>
    <mergeCell ref="AZ30:BC30"/>
    <mergeCell ref="BD30:BG30"/>
    <mergeCell ref="BH30:BK30"/>
    <mergeCell ref="BL30:BO30"/>
    <mergeCell ref="BP30:BS30"/>
    <mergeCell ref="BT30:BW30"/>
    <mergeCell ref="BP29:BS29"/>
    <mergeCell ref="BT29:BW29"/>
    <mergeCell ref="AG30:AI30"/>
    <mergeCell ref="AJ30:AM30"/>
    <mergeCell ref="AN30:AQ30"/>
    <mergeCell ref="AR30:AU30"/>
    <mergeCell ref="AV30:AY30"/>
    <mergeCell ref="AR29:AU29"/>
    <mergeCell ref="AV29:AY29"/>
    <mergeCell ref="AZ29:BC29"/>
    <mergeCell ref="BD29:BG29"/>
    <mergeCell ref="BH29:BK29"/>
    <mergeCell ref="BL29:BO29"/>
    <mergeCell ref="AG29:AI29"/>
    <mergeCell ref="AJ29:AM29"/>
    <mergeCell ref="AN29:AQ29"/>
    <mergeCell ref="BL27:BO27"/>
    <mergeCell ref="BP27:BS27"/>
    <mergeCell ref="BT27:BW27"/>
    <mergeCell ref="AG28:AI28"/>
    <mergeCell ref="AJ28:AM28"/>
    <mergeCell ref="AN28:AQ28"/>
    <mergeCell ref="AR28:AU28"/>
    <mergeCell ref="AV28:AY28"/>
    <mergeCell ref="AZ28:BC28"/>
    <mergeCell ref="BD28:BG28"/>
    <mergeCell ref="AN27:AQ27"/>
    <mergeCell ref="AR27:AU27"/>
    <mergeCell ref="AV27:AY27"/>
    <mergeCell ref="AZ27:BC27"/>
    <mergeCell ref="BD27:BG27"/>
    <mergeCell ref="BH27:BK27"/>
    <mergeCell ref="B27:F27"/>
    <mergeCell ref="G27:I27"/>
    <mergeCell ref="J27:K27"/>
    <mergeCell ref="AG27:AI27"/>
    <mergeCell ref="AJ27:AM27"/>
    <mergeCell ref="BH28:BK28"/>
    <mergeCell ref="BL28:BO28"/>
    <mergeCell ref="BP28:BS28"/>
    <mergeCell ref="BT28:BW28"/>
    <mergeCell ref="BT25:BW25"/>
    <mergeCell ref="B26:F26"/>
    <mergeCell ref="G26:I26"/>
    <mergeCell ref="J26:K26"/>
    <mergeCell ref="AG26:AI26"/>
    <mergeCell ref="AJ26:AM26"/>
    <mergeCell ref="AN26:AQ26"/>
    <mergeCell ref="AR26:AU26"/>
    <mergeCell ref="AV26:AY26"/>
    <mergeCell ref="AZ26:BC26"/>
    <mergeCell ref="AV25:AY25"/>
    <mergeCell ref="AZ25:BC25"/>
    <mergeCell ref="BD25:BG25"/>
    <mergeCell ref="BH25:BK25"/>
    <mergeCell ref="BL25:BO25"/>
    <mergeCell ref="BP25:BS25"/>
    <mergeCell ref="BD26:BG26"/>
    <mergeCell ref="BH26:BK26"/>
    <mergeCell ref="BL26:BO26"/>
    <mergeCell ref="BP26:BS26"/>
    <mergeCell ref="BT26:BW26"/>
    <mergeCell ref="B25:F25"/>
    <mergeCell ref="G25:I25"/>
    <mergeCell ref="J25:K25"/>
    <mergeCell ref="AG25:AI25"/>
    <mergeCell ref="AJ25:AM25"/>
    <mergeCell ref="AN25:AQ25"/>
    <mergeCell ref="AR25:AU25"/>
    <mergeCell ref="AN24:AQ24"/>
    <mergeCell ref="AR24:AU24"/>
    <mergeCell ref="BP23:BS23"/>
    <mergeCell ref="BT23:BW23"/>
    <mergeCell ref="B24:F24"/>
    <mergeCell ref="G24:I24"/>
    <mergeCell ref="J24:K24"/>
    <mergeCell ref="AG24:AI24"/>
    <mergeCell ref="AJ24:AM24"/>
    <mergeCell ref="AR23:AU23"/>
    <mergeCell ref="AV23:AY23"/>
    <mergeCell ref="AZ23:BC23"/>
    <mergeCell ref="BD23:BG23"/>
    <mergeCell ref="BH23:BK23"/>
    <mergeCell ref="BL23:BO23"/>
    <mergeCell ref="BL24:BO24"/>
    <mergeCell ref="BP24:BS24"/>
    <mergeCell ref="BT24:BW24"/>
    <mergeCell ref="AV24:AY24"/>
    <mergeCell ref="AZ24:BC24"/>
    <mergeCell ref="BD24:BG24"/>
    <mergeCell ref="BH24:BK24"/>
    <mergeCell ref="B23:F23"/>
    <mergeCell ref="G23:I23"/>
    <mergeCell ref="J23:K23"/>
    <mergeCell ref="AG23:AI23"/>
    <mergeCell ref="AJ23:AM23"/>
    <mergeCell ref="AN23:AQ23"/>
    <mergeCell ref="AJ22:AM22"/>
    <mergeCell ref="AN22:AQ22"/>
    <mergeCell ref="AR22:AU22"/>
    <mergeCell ref="BL21:BO21"/>
    <mergeCell ref="BP21:BS21"/>
    <mergeCell ref="BT21:BW21"/>
    <mergeCell ref="B22:F22"/>
    <mergeCell ref="G22:I22"/>
    <mergeCell ref="J22:K22"/>
    <mergeCell ref="AG22:AI22"/>
    <mergeCell ref="AN21:AQ21"/>
    <mergeCell ref="AR21:AU21"/>
    <mergeCell ref="AV21:AY21"/>
    <mergeCell ref="AZ21:BC21"/>
    <mergeCell ref="BD21:BG21"/>
    <mergeCell ref="BH21:BK21"/>
    <mergeCell ref="BH22:BK22"/>
    <mergeCell ref="BL22:BO22"/>
    <mergeCell ref="BP22:BS22"/>
    <mergeCell ref="BT22:BW22"/>
    <mergeCell ref="AV22:AY22"/>
    <mergeCell ref="AZ22:BC22"/>
    <mergeCell ref="BD22:BG22"/>
    <mergeCell ref="B21:F21"/>
    <mergeCell ref="G21:I21"/>
    <mergeCell ref="J21:K21"/>
    <mergeCell ref="AG21:AI21"/>
    <mergeCell ref="AJ21:AM21"/>
    <mergeCell ref="AG20:AI20"/>
    <mergeCell ref="AJ20:AM20"/>
    <mergeCell ref="AN20:AQ20"/>
    <mergeCell ref="AR20:AU20"/>
    <mergeCell ref="B20:F20"/>
    <mergeCell ref="G20:I20"/>
    <mergeCell ref="J20:K20"/>
    <mergeCell ref="AJ19:AM19"/>
    <mergeCell ref="AN19:AQ19"/>
    <mergeCell ref="AR19:AU19"/>
    <mergeCell ref="AV19:AY19"/>
    <mergeCell ref="BD20:BG20"/>
    <mergeCell ref="BH20:BK20"/>
    <mergeCell ref="BL20:BO20"/>
    <mergeCell ref="BP20:BS20"/>
    <mergeCell ref="BT20:BW20"/>
    <mergeCell ref="AV20:AY20"/>
    <mergeCell ref="AZ20:BC20"/>
    <mergeCell ref="BD18:BG18"/>
    <mergeCell ref="BH18:BK18"/>
    <mergeCell ref="BL18:BO18"/>
    <mergeCell ref="BP18:BS18"/>
    <mergeCell ref="BT18:BW18"/>
    <mergeCell ref="B19:F19"/>
    <mergeCell ref="G19:I19"/>
    <mergeCell ref="J19:K19"/>
    <mergeCell ref="AG18:AI18"/>
    <mergeCell ref="AJ18:AM18"/>
    <mergeCell ref="AN18:AQ18"/>
    <mergeCell ref="AR18:AU18"/>
    <mergeCell ref="AV18:AY18"/>
    <mergeCell ref="AZ18:BC18"/>
    <mergeCell ref="B18:F18"/>
    <mergeCell ref="G18:I18"/>
    <mergeCell ref="J18:K18"/>
    <mergeCell ref="AZ19:BC19"/>
    <mergeCell ref="BD19:BG19"/>
    <mergeCell ref="BH19:BK19"/>
    <mergeCell ref="BL19:BO19"/>
    <mergeCell ref="BP19:BS19"/>
    <mergeCell ref="BT19:BW19"/>
    <mergeCell ref="AG19:AI19"/>
    <mergeCell ref="BT16:BW16"/>
    <mergeCell ref="B17:F17"/>
    <mergeCell ref="G17:I17"/>
    <mergeCell ref="J17:K17"/>
    <mergeCell ref="AG16:AI16"/>
    <mergeCell ref="AJ16:AM16"/>
    <mergeCell ref="AN16:AQ16"/>
    <mergeCell ref="AR16:AU16"/>
    <mergeCell ref="AV16:AY16"/>
    <mergeCell ref="AZ16:BC16"/>
    <mergeCell ref="B16:F16"/>
    <mergeCell ref="G16:I16"/>
    <mergeCell ref="J16:K16"/>
    <mergeCell ref="AZ17:BC17"/>
    <mergeCell ref="BD17:BG17"/>
    <mergeCell ref="BH17:BK17"/>
    <mergeCell ref="BL17:BO17"/>
    <mergeCell ref="BP17:BS17"/>
    <mergeCell ref="BT17:BW17"/>
    <mergeCell ref="AG17:AI17"/>
    <mergeCell ref="AJ17:AM17"/>
    <mergeCell ref="AN17:AQ17"/>
    <mergeCell ref="AR17:AU17"/>
    <mergeCell ref="AV17:AY17"/>
    <mergeCell ref="AG15:AI15"/>
    <mergeCell ref="AJ15:AM15"/>
    <mergeCell ref="AN15:AQ15"/>
    <mergeCell ref="AR15:AU15"/>
    <mergeCell ref="AV15:AY15"/>
    <mergeCell ref="BD16:BG16"/>
    <mergeCell ref="BH16:BK16"/>
    <mergeCell ref="BL16:BO16"/>
    <mergeCell ref="BP16:BS16"/>
    <mergeCell ref="AV13:AY13"/>
    <mergeCell ref="BD14:BG14"/>
    <mergeCell ref="BH14:BK14"/>
    <mergeCell ref="BL14:BO14"/>
    <mergeCell ref="BP14:BS14"/>
    <mergeCell ref="BT14:BW14"/>
    <mergeCell ref="B15:F15"/>
    <mergeCell ref="G15:I15"/>
    <mergeCell ref="J15:K15"/>
    <mergeCell ref="AG14:AI14"/>
    <mergeCell ref="AJ14:AM14"/>
    <mergeCell ref="AN14:AQ14"/>
    <mergeCell ref="AR14:AU14"/>
    <mergeCell ref="AV14:AY14"/>
    <mergeCell ref="AZ14:BC14"/>
    <mergeCell ref="B14:F14"/>
    <mergeCell ref="G14:I14"/>
    <mergeCell ref="J14:K14"/>
    <mergeCell ref="AZ15:BC15"/>
    <mergeCell ref="BD15:BG15"/>
    <mergeCell ref="BH15:BK15"/>
    <mergeCell ref="BL15:BO15"/>
    <mergeCell ref="BP15:BS15"/>
    <mergeCell ref="BT15:BW15"/>
    <mergeCell ref="BD12:BG12"/>
    <mergeCell ref="BH12:BK12"/>
    <mergeCell ref="BL12:BO12"/>
    <mergeCell ref="BP12:BS12"/>
    <mergeCell ref="BT12:BW12"/>
    <mergeCell ref="B13:F13"/>
    <mergeCell ref="G13:I13"/>
    <mergeCell ref="J13:K13"/>
    <mergeCell ref="AG12:AI12"/>
    <mergeCell ref="AJ12:AM12"/>
    <mergeCell ref="AN12:AQ12"/>
    <mergeCell ref="AR12:AU12"/>
    <mergeCell ref="AV12:AY12"/>
    <mergeCell ref="AZ12:BC12"/>
    <mergeCell ref="AZ13:BC13"/>
    <mergeCell ref="BD13:BG13"/>
    <mergeCell ref="BH13:BK13"/>
    <mergeCell ref="BL13:BO13"/>
    <mergeCell ref="BP13:BS13"/>
    <mergeCell ref="BT13:BW13"/>
    <mergeCell ref="AG13:AI13"/>
    <mergeCell ref="AJ13:AM13"/>
    <mergeCell ref="AN13:AQ13"/>
    <mergeCell ref="AR13:AU13"/>
    <mergeCell ref="AZ11:BC11"/>
    <mergeCell ref="BD11:BG11"/>
    <mergeCell ref="BH11:BK11"/>
    <mergeCell ref="BL11:BO11"/>
    <mergeCell ref="BP11:BS11"/>
    <mergeCell ref="BT11:BW11"/>
    <mergeCell ref="BD10:BG10"/>
    <mergeCell ref="BH10:BK10"/>
    <mergeCell ref="BL10:BO10"/>
    <mergeCell ref="BP10:BS10"/>
    <mergeCell ref="BT10:BW10"/>
    <mergeCell ref="AZ10:BC10"/>
    <mergeCell ref="AG11:AI11"/>
    <mergeCell ref="AJ11:AM11"/>
    <mergeCell ref="AN11:AQ11"/>
    <mergeCell ref="AR11:AU11"/>
    <mergeCell ref="AV11:AY11"/>
    <mergeCell ref="AG10:AI10"/>
    <mergeCell ref="AJ10:AM10"/>
    <mergeCell ref="AN10:AQ10"/>
    <mergeCell ref="AR10:AU10"/>
    <mergeCell ref="AV10:AY10"/>
    <mergeCell ref="BH9:BK9"/>
    <mergeCell ref="BL9:BO9"/>
    <mergeCell ref="BP9:BS9"/>
    <mergeCell ref="BT9:BW9"/>
    <mergeCell ref="U9:V9"/>
    <mergeCell ref="AG9:AI9"/>
    <mergeCell ref="AJ9:AM9"/>
    <mergeCell ref="AN9:AQ9"/>
    <mergeCell ref="AR9:AU9"/>
    <mergeCell ref="AV9:AY9"/>
    <mergeCell ref="BD8:BG8"/>
    <mergeCell ref="BH8:BK8"/>
    <mergeCell ref="BL8:BO8"/>
    <mergeCell ref="BP8:BS8"/>
    <mergeCell ref="BT8:BW8"/>
    <mergeCell ref="B9:F9"/>
    <mergeCell ref="G9:I9"/>
    <mergeCell ref="J9:K9"/>
    <mergeCell ref="M9:Q9"/>
    <mergeCell ref="R9:T9"/>
    <mergeCell ref="AG8:AI8"/>
    <mergeCell ref="AJ8:AM8"/>
    <mergeCell ref="AN8:AQ8"/>
    <mergeCell ref="AR8:AU8"/>
    <mergeCell ref="AV8:AY8"/>
    <mergeCell ref="AZ8:BC8"/>
    <mergeCell ref="B8:F8"/>
    <mergeCell ref="G8:I8"/>
    <mergeCell ref="J8:K8"/>
    <mergeCell ref="M8:Q8"/>
    <mergeCell ref="R8:T8"/>
    <mergeCell ref="U8:V8"/>
    <mergeCell ref="AZ9:BC9"/>
    <mergeCell ref="BD9:BG9"/>
    <mergeCell ref="AZ7:BC7"/>
    <mergeCell ref="BD7:BG7"/>
    <mergeCell ref="BH7:BK7"/>
    <mergeCell ref="BL7:BO7"/>
    <mergeCell ref="BP7:BS7"/>
    <mergeCell ref="BT7:BW7"/>
    <mergeCell ref="BD6:BG6"/>
    <mergeCell ref="BH6:BK6"/>
    <mergeCell ref="BL6:BO6"/>
    <mergeCell ref="BP6:BS6"/>
    <mergeCell ref="BT6:BW6"/>
    <mergeCell ref="AZ6:BC6"/>
    <mergeCell ref="AG7:AI7"/>
    <mergeCell ref="AJ7:AM7"/>
    <mergeCell ref="AN7:AQ7"/>
    <mergeCell ref="AR7:AU7"/>
    <mergeCell ref="AV7:AY7"/>
    <mergeCell ref="AG6:AI6"/>
    <mergeCell ref="AJ6:AM6"/>
    <mergeCell ref="AN6:AQ6"/>
    <mergeCell ref="AR6:AU6"/>
    <mergeCell ref="AV6:AY6"/>
    <mergeCell ref="AZ5:BC5"/>
    <mergeCell ref="BD5:BG5"/>
    <mergeCell ref="BH5:BK5"/>
    <mergeCell ref="BL5:BO5"/>
    <mergeCell ref="BP5:BS5"/>
    <mergeCell ref="BT5:BW5"/>
    <mergeCell ref="BP4:BS4"/>
    <mergeCell ref="BT4:BW4"/>
    <mergeCell ref="B5:F5"/>
    <mergeCell ref="G5:I5"/>
    <mergeCell ref="J5:K5"/>
    <mergeCell ref="AG5:AI5"/>
    <mergeCell ref="AJ5:AM5"/>
    <mergeCell ref="AN5:AQ5"/>
    <mergeCell ref="AR5:AU5"/>
    <mergeCell ref="AV5:AY5"/>
    <mergeCell ref="AR4:AU4"/>
    <mergeCell ref="AV4:AY4"/>
    <mergeCell ref="AZ4:BC4"/>
    <mergeCell ref="BD4:BG4"/>
    <mergeCell ref="BH4:BK4"/>
    <mergeCell ref="BL4:BO4"/>
    <mergeCell ref="B4:F4"/>
    <mergeCell ref="G4:I4"/>
    <mergeCell ref="J4:K4"/>
    <mergeCell ref="AG4:AI4"/>
    <mergeCell ref="AJ4:AM4"/>
    <mergeCell ref="AN4:AQ4"/>
    <mergeCell ref="AZ3:BC3"/>
    <mergeCell ref="BD3:BG3"/>
    <mergeCell ref="BH3:BK3"/>
    <mergeCell ref="BL3:BO3"/>
    <mergeCell ref="BP3:BS3"/>
    <mergeCell ref="BT3:BW3"/>
    <mergeCell ref="AG2:AI3"/>
    <mergeCell ref="AJ2:BC2"/>
    <mergeCell ref="BD2:BW2"/>
    <mergeCell ref="B3:F3"/>
    <mergeCell ref="G3:I3"/>
    <mergeCell ref="J3:K3"/>
    <mergeCell ref="AJ3:AM3"/>
    <mergeCell ref="AN3:AQ3"/>
    <mergeCell ref="AR3:AU3"/>
    <mergeCell ref="AV3:AY3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庁舎</vt:lpstr>
      <vt:lpstr>学校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2022-03-15T03:23:03Z</dcterms:created>
  <dcterms:modified xsi:type="dcterms:W3CDTF">2022-03-15T03:28:11Z</dcterms:modified>
</cp:coreProperties>
</file>